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Preeti\Desktop\THESIS DATA REPOSITORY\"/>
    </mc:Choice>
  </mc:AlternateContent>
  <xr:revisionPtr revIDLastSave="0" documentId="13_ncr:1_{0B71EF7D-9C41-486B-B546-7D7B7D5FFE6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TOTAL TAU  ACTIN" sheetId="1" r:id="rId1"/>
    <sheet name="PHF1 ACTIN" sheetId="2" r:id="rId2"/>
    <sheet name="FRACTIONATION TOTAL TAU" sheetId="3" r:id="rId3"/>
    <sheet name="FRACTIONATION 3R TAU" sheetId="4" r:id="rId4"/>
    <sheet name="FRACTIONATION 4R TAU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" l="1"/>
  <c r="F11" i="5"/>
  <c r="F10" i="5"/>
  <c r="F9" i="5"/>
  <c r="F8" i="5"/>
  <c r="G49" i="4"/>
  <c r="N49" i="4" s="1"/>
  <c r="G48" i="4"/>
  <c r="N48" i="4" s="1"/>
  <c r="G47" i="4"/>
  <c r="N47" i="4" s="1"/>
  <c r="G46" i="4"/>
  <c r="I46" i="4" s="1"/>
  <c r="G45" i="4"/>
  <c r="N45" i="4" s="1"/>
  <c r="G42" i="4"/>
  <c r="N42" i="4" s="1"/>
  <c r="G41" i="4"/>
  <c r="N41" i="4" s="1"/>
  <c r="G40" i="4"/>
  <c r="N40" i="4" s="1"/>
  <c r="G39" i="4"/>
  <c r="N39" i="4" s="1"/>
  <c r="G38" i="4"/>
  <c r="K38" i="4" s="1"/>
  <c r="G35" i="4"/>
  <c r="N35" i="4" s="1"/>
  <c r="G34" i="4"/>
  <c r="K34" i="4" s="1"/>
  <c r="G33" i="4"/>
  <c r="N33" i="4" s="1"/>
  <c r="G32" i="4"/>
  <c r="I32" i="4" s="1"/>
  <c r="G31" i="4"/>
  <c r="N31" i="4" s="1"/>
  <c r="N25" i="4"/>
  <c r="O25" i="4" s="1"/>
  <c r="AB24" i="4"/>
  <c r="AC24" i="4" s="1"/>
  <c r="U24" i="4"/>
  <c r="V24" i="4" s="1"/>
  <c r="N24" i="4"/>
  <c r="O24" i="4" s="1"/>
  <c r="AB23" i="4"/>
  <c r="AC23" i="4" s="1"/>
  <c r="U23" i="4"/>
  <c r="V23" i="4" s="1"/>
  <c r="N23" i="4"/>
  <c r="O23" i="4" s="1"/>
  <c r="AB22" i="4"/>
  <c r="AC22" i="4" s="1"/>
  <c r="U22" i="4"/>
  <c r="V22" i="4" s="1"/>
  <c r="N22" i="4"/>
  <c r="O22" i="4" s="1"/>
  <c r="AB21" i="4"/>
  <c r="AC21" i="4" s="1"/>
  <c r="U21" i="4"/>
  <c r="V21" i="4" s="1"/>
  <c r="N21" i="4"/>
  <c r="O21" i="4" s="1"/>
  <c r="AB20" i="4"/>
  <c r="AC20" i="4" s="1"/>
  <c r="U20" i="4"/>
  <c r="V20" i="4" s="1"/>
  <c r="U18" i="4"/>
  <c r="N18" i="4"/>
  <c r="O18" i="4" s="1"/>
  <c r="AB17" i="4"/>
  <c r="AC17" i="4" s="1"/>
  <c r="V17" i="4"/>
  <c r="U17" i="4"/>
  <c r="O17" i="4"/>
  <c r="N17" i="4"/>
  <c r="AB16" i="4"/>
  <c r="AC16" i="4" s="1"/>
  <c r="U16" i="4"/>
  <c r="V16" i="4" s="1"/>
  <c r="O16" i="4"/>
  <c r="N16" i="4"/>
  <c r="AC15" i="4"/>
  <c r="AB15" i="4"/>
  <c r="U15" i="4"/>
  <c r="V15" i="4" s="1"/>
  <c r="N15" i="4"/>
  <c r="O15" i="4" s="1"/>
  <c r="AC14" i="4"/>
  <c r="AB14" i="4"/>
  <c r="V14" i="4"/>
  <c r="U14" i="4"/>
  <c r="N14" i="4"/>
  <c r="O14" i="4" s="1"/>
  <c r="AB13" i="4"/>
  <c r="AC13" i="4" s="1"/>
  <c r="V13" i="4"/>
  <c r="U13" i="4"/>
  <c r="U11" i="4"/>
  <c r="AB10" i="4"/>
  <c r="AC10" i="4" s="1"/>
  <c r="U10" i="4"/>
  <c r="V10" i="4" s="1"/>
  <c r="N10" i="4"/>
  <c r="O10" i="4" s="1"/>
  <c r="AB9" i="4"/>
  <c r="AC9" i="4" s="1"/>
  <c r="U9" i="4"/>
  <c r="V9" i="4" s="1"/>
  <c r="N9" i="4"/>
  <c r="O9" i="4" s="1"/>
  <c r="AB8" i="4"/>
  <c r="AC8" i="4" s="1"/>
  <c r="U8" i="4"/>
  <c r="V8" i="4" s="1"/>
  <c r="N8" i="4"/>
  <c r="O8" i="4" s="1"/>
  <c r="AB7" i="4"/>
  <c r="AC7" i="4" s="1"/>
  <c r="U7" i="4"/>
  <c r="V7" i="4" s="1"/>
  <c r="N7" i="4"/>
  <c r="O7" i="4" s="1"/>
  <c r="AB6" i="4"/>
  <c r="AC6" i="4" s="1"/>
  <c r="U6" i="4"/>
  <c r="V6" i="4" s="1"/>
  <c r="N6" i="4"/>
  <c r="O6" i="4" s="1"/>
  <c r="I34" i="4" l="1"/>
  <c r="I38" i="4"/>
  <c r="I42" i="4"/>
  <c r="K32" i="4"/>
  <c r="K40" i="4"/>
  <c r="K46" i="4"/>
  <c r="N32" i="4"/>
  <c r="N38" i="4"/>
  <c r="N46" i="4"/>
  <c r="I31" i="4"/>
  <c r="I33" i="4"/>
  <c r="I35" i="4"/>
  <c r="I39" i="4"/>
  <c r="I41" i="4"/>
  <c r="I45" i="4"/>
  <c r="I47" i="4"/>
  <c r="I49" i="4"/>
  <c r="I40" i="4"/>
  <c r="I48" i="4"/>
  <c r="K48" i="4"/>
  <c r="N34" i="4"/>
  <c r="K31" i="4"/>
  <c r="K33" i="4"/>
  <c r="K35" i="4"/>
  <c r="K39" i="4"/>
  <c r="K41" i="4"/>
  <c r="K45" i="4"/>
  <c r="K47" i="4"/>
  <c r="K49" i="4"/>
  <c r="K42" i="4"/>
  <c r="L60" i="3"/>
  <c r="F60" i="3"/>
  <c r="J60" i="3" s="1"/>
  <c r="F59" i="3"/>
  <c r="L59" i="3" s="1"/>
  <c r="L58" i="3"/>
  <c r="H58" i="3"/>
  <c r="F58" i="3"/>
  <c r="J58" i="3" s="1"/>
  <c r="F57" i="3"/>
  <c r="L57" i="3" s="1"/>
  <c r="L56" i="3"/>
  <c r="H56" i="3"/>
  <c r="F56" i="3"/>
  <c r="J56" i="3" s="1"/>
  <c r="F51" i="3"/>
  <c r="L51" i="3" s="1"/>
  <c r="L50" i="3"/>
  <c r="H50" i="3"/>
  <c r="F50" i="3"/>
  <c r="J50" i="3" s="1"/>
  <c r="F49" i="3"/>
  <c r="L49" i="3" s="1"/>
  <c r="L48" i="3"/>
  <c r="H48" i="3"/>
  <c r="F48" i="3"/>
  <c r="J48" i="3" s="1"/>
  <c r="F47" i="3"/>
  <c r="L47" i="3" s="1"/>
  <c r="L41" i="3"/>
  <c r="H41" i="3"/>
  <c r="F41" i="3"/>
  <c r="J41" i="3" s="1"/>
  <c r="F40" i="3"/>
  <c r="L40" i="3" s="1"/>
  <c r="L39" i="3"/>
  <c r="H39" i="3"/>
  <c r="F39" i="3"/>
  <c r="J39" i="3" s="1"/>
  <c r="F38" i="3"/>
  <c r="L38" i="3" s="1"/>
  <c r="L37" i="3"/>
  <c r="H37" i="3"/>
  <c r="F37" i="3"/>
  <c r="J37" i="3" s="1"/>
  <c r="AA30" i="3"/>
  <c r="T30" i="3"/>
  <c r="M30" i="3"/>
  <c r="AA29" i="3"/>
  <c r="T29" i="3"/>
  <c r="M29" i="3"/>
  <c r="AA28" i="3"/>
  <c r="T28" i="3"/>
  <c r="M28" i="3"/>
  <c r="AA27" i="3"/>
  <c r="T27" i="3"/>
  <c r="M27" i="3"/>
  <c r="AA26" i="3"/>
  <c r="T26" i="3"/>
  <c r="M26" i="3"/>
  <c r="AA21" i="3"/>
  <c r="T21" i="3"/>
  <c r="M21" i="3"/>
  <c r="AA20" i="3"/>
  <c r="T20" i="3"/>
  <c r="M20" i="3"/>
  <c r="AA19" i="3"/>
  <c r="T19" i="3"/>
  <c r="M19" i="3"/>
  <c r="AA18" i="3"/>
  <c r="T18" i="3"/>
  <c r="M18" i="3"/>
  <c r="AA17" i="3"/>
  <c r="T17" i="3"/>
  <c r="M17" i="3"/>
  <c r="F12" i="3"/>
  <c r="AA11" i="3" s="1"/>
  <c r="R11" i="3"/>
  <c r="S11" i="3" s="1"/>
  <c r="T11" i="3" s="1"/>
  <c r="L11" i="3"/>
  <c r="M11" i="3" s="1"/>
  <c r="K11" i="3"/>
  <c r="F11" i="3"/>
  <c r="AA10" i="3" s="1"/>
  <c r="R10" i="3"/>
  <c r="S10" i="3" s="1"/>
  <c r="T10" i="3" s="1"/>
  <c r="L10" i="3"/>
  <c r="M10" i="3" s="1"/>
  <c r="K10" i="3"/>
  <c r="F10" i="3"/>
  <c r="AA9" i="3" s="1"/>
  <c r="R9" i="3"/>
  <c r="S9" i="3" s="1"/>
  <c r="T9" i="3" s="1"/>
  <c r="L9" i="3"/>
  <c r="M9" i="3" s="1"/>
  <c r="K9" i="3"/>
  <c r="F9" i="3"/>
  <c r="AA8" i="3" s="1"/>
  <c r="R8" i="3"/>
  <c r="S8" i="3" s="1"/>
  <c r="T8" i="3" s="1"/>
  <c r="L8" i="3"/>
  <c r="M8" i="3" s="1"/>
  <c r="K8" i="3"/>
  <c r="F8" i="3"/>
  <c r="AA7" i="3" s="1"/>
  <c r="R7" i="3"/>
  <c r="S7" i="3" s="1"/>
  <c r="T7" i="3" s="1"/>
  <c r="L7" i="3"/>
  <c r="M7" i="3" s="1"/>
  <c r="K7" i="3"/>
  <c r="H40" i="3" l="1"/>
  <c r="H47" i="3"/>
  <c r="H49" i="3"/>
  <c r="H57" i="3"/>
  <c r="H59" i="3"/>
  <c r="H38" i="3"/>
  <c r="H51" i="3"/>
  <c r="J38" i="3"/>
  <c r="J40" i="3"/>
  <c r="J47" i="3"/>
  <c r="J49" i="3"/>
  <c r="J51" i="3"/>
  <c r="J57" i="3"/>
  <c r="J59" i="3"/>
  <c r="H60" i="3"/>
  <c r="E56" i="2"/>
  <c r="E55" i="2"/>
  <c r="E53" i="2"/>
  <c r="E52" i="2"/>
  <c r="E50" i="2"/>
  <c r="E49" i="2"/>
  <c r="E47" i="2"/>
  <c r="E46" i="2"/>
  <c r="E45" i="2"/>
  <c r="E44" i="2"/>
  <c r="E43" i="2"/>
  <c r="E41" i="2"/>
  <c r="E40" i="2"/>
  <c r="E39" i="2"/>
  <c r="E38" i="2"/>
  <c r="E37" i="2"/>
  <c r="E27" i="2"/>
  <c r="E26" i="2"/>
  <c r="E25" i="2"/>
  <c r="E24" i="2"/>
  <c r="E23" i="2"/>
  <c r="E22" i="2"/>
  <c r="E20" i="2"/>
  <c r="E19" i="2"/>
  <c r="F19" i="2" s="1"/>
  <c r="E18" i="2"/>
  <c r="F18" i="2" s="1"/>
  <c r="E17" i="2"/>
  <c r="F17" i="2" s="1"/>
  <c r="E16" i="2"/>
  <c r="F16" i="2" s="1"/>
  <c r="E15" i="2"/>
  <c r="F15" i="2" s="1"/>
  <c r="E13" i="2"/>
  <c r="E12" i="2"/>
  <c r="F12" i="2" s="1"/>
  <c r="E11" i="2"/>
  <c r="F11" i="2" s="1"/>
  <c r="E10" i="2"/>
  <c r="F10" i="2" s="1"/>
  <c r="E9" i="2"/>
  <c r="F9" i="2" s="1"/>
  <c r="E8" i="2"/>
  <c r="F8" i="2" s="1"/>
  <c r="E58" i="1"/>
  <c r="E57" i="1"/>
  <c r="E56" i="1"/>
  <c r="E55" i="1"/>
  <c r="E53" i="1"/>
  <c r="E52" i="1"/>
  <c r="E51" i="1"/>
  <c r="E50" i="1"/>
  <c r="F50" i="1" s="1"/>
  <c r="E49" i="1"/>
  <c r="F49" i="1" s="1"/>
  <c r="E47" i="1"/>
  <c r="E46" i="1"/>
  <c r="F46" i="1" s="1"/>
  <c r="E45" i="1"/>
  <c r="F45" i="1" s="1"/>
  <c r="E44" i="1"/>
  <c r="F44" i="1" s="1"/>
  <c r="E43" i="1"/>
  <c r="F43" i="1" s="1"/>
  <c r="E42" i="1"/>
  <c r="F42" i="1" s="1"/>
  <c r="E40" i="1"/>
  <c r="E39" i="1"/>
  <c r="F39" i="1" s="1"/>
  <c r="E38" i="1"/>
  <c r="F38" i="1" s="1"/>
  <c r="E37" i="1"/>
  <c r="F37" i="1" s="1"/>
  <c r="E36" i="1"/>
  <c r="F36" i="1" s="1"/>
  <c r="E35" i="1"/>
  <c r="F35" i="1" s="1"/>
  <c r="F51" i="1" l="1"/>
  <c r="F52" i="1"/>
  <c r="D21" i="1"/>
  <c r="C21" i="1"/>
  <c r="E21" i="1" s="1"/>
  <c r="F18" i="1" s="1"/>
  <c r="E20" i="1"/>
  <c r="G20" i="1" s="1"/>
  <c r="E19" i="1"/>
  <c r="G19" i="1" s="1"/>
  <c r="E18" i="1"/>
  <c r="G18" i="1" s="1"/>
  <c r="E17" i="1"/>
  <c r="G17" i="1" s="1"/>
  <c r="E15" i="1"/>
  <c r="E14" i="1"/>
  <c r="G14" i="1" s="1"/>
  <c r="E13" i="1"/>
  <c r="G13" i="1" s="1"/>
  <c r="E12" i="1"/>
  <c r="G12" i="1" s="1"/>
  <c r="E11" i="1"/>
  <c r="G11" i="1" s="1"/>
  <c r="E9" i="1"/>
  <c r="E8" i="1"/>
  <c r="F8" i="1" s="1"/>
  <c r="E7" i="1"/>
  <c r="G7" i="1" s="1"/>
  <c r="E6" i="1"/>
  <c r="G6" i="1" s="1"/>
  <c r="E5" i="1"/>
  <c r="G5" i="1" s="1"/>
  <c r="G8" i="1" l="1"/>
  <c r="F14" i="1"/>
  <c r="F17" i="1"/>
  <c r="F11" i="1"/>
  <c r="F7" i="1"/>
  <c r="F12" i="1"/>
  <c r="F19" i="1"/>
  <c r="F5" i="1"/>
  <c r="F6" i="1"/>
  <c r="F13" i="1"/>
  <c r="F20" i="1"/>
</calcChain>
</file>

<file path=xl/sharedStrings.xml><?xml version="1.0" encoding="utf-8"?>
<sst xmlns="http://schemas.openxmlformats.org/spreadsheetml/2006/main" count="676" uniqueCount="68">
  <si>
    <t>TOTAL TAU/ACTIN</t>
  </si>
  <si>
    <t>2D</t>
  </si>
  <si>
    <t>6WEEKS</t>
  </si>
  <si>
    <t>N=1</t>
  </si>
  <si>
    <t>Total Tau</t>
  </si>
  <si>
    <t>Actin</t>
  </si>
  <si>
    <t>Total Tau/Actin</t>
  </si>
  <si>
    <t>Values</t>
  </si>
  <si>
    <t>HN8</t>
  </si>
  <si>
    <t>HN9</t>
  </si>
  <si>
    <t>HAD2</t>
  </si>
  <si>
    <t>HAD4</t>
  </si>
  <si>
    <t>N=2</t>
  </si>
  <si>
    <t>control</t>
  </si>
  <si>
    <t>N=3</t>
  </si>
  <si>
    <t>TOTAL LYSATE</t>
  </si>
  <si>
    <t xml:space="preserve">TOTAL TAU </t>
  </si>
  <si>
    <t>3D</t>
  </si>
  <si>
    <t>A</t>
  </si>
  <si>
    <t>HAD3</t>
  </si>
  <si>
    <t>N=4</t>
  </si>
  <si>
    <t>B</t>
  </si>
  <si>
    <t>C</t>
  </si>
  <si>
    <t>D</t>
  </si>
  <si>
    <t>PHF1 /ACTIN</t>
  </si>
  <si>
    <t>PHF1</t>
  </si>
  <si>
    <t>ACTIN</t>
  </si>
  <si>
    <t>PHF1/ACTIN</t>
  </si>
  <si>
    <t>contol</t>
  </si>
  <si>
    <t>E</t>
  </si>
  <si>
    <t>12WEEKS</t>
  </si>
  <si>
    <t>S1</t>
  </si>
  <si>
    <t>S2</t>
  </si>
  <si>
    <t>S3</t>
  </si>
  <si>
    <t>TOTAL INPUT</t>
  </si>
  <si>
    <t>TOTAL VOL</t>
  </si>
  <si>
    <t>VOL LOADED</t>
  </si>
  <si>
    <t>DF</t>
  </si>
  <si>
    <t>S1*DF</t>
  </si>
  <si>
    <t>S1*DF/AF</t>
  </si>
  <si>
    <t>S2*DF</t>
  </si>
  <si>
    <t>S2*DF/AF</t>
  </si>
  <si>
    <t>S3*DF</t>
  </si>
  <si>
    <t>S3*DF/AF</t>
  </si>
  <si>
    <t>hn8</t>
  </si>
  <si>
    <t>actin</t>
  </si>
  <si>
    <t>ACTIN FACTOR</t>
  </si>
  <si>
    <t>hn9</t>
  </si>
  <si>
    <t>had2</t>
  </si>
  <si>
    <t>had3</t>
  </si>
  <si>
    <t>had4</t>
  </si>
  <si>
    <t>FINAL VALUES</t>
  </si>
  <si>
    <t>TOTAL TAU (F)</t>
  </si>
  <si>
    <t>S1/TOTAL TAU (f)</t>
  </si>
  <si>
    <t>S2/TOTAL TAU (f)</t>
  </si>
  <si>
    <t>S3/TOTAL TAU (F)</t>
  </si>
  <si>
    <t xml:space="preserve">3D </t>
  </si>
  <si>
    <t xml:space="preserve">6WEEKS </t>
  </si>
  <si>
    <t>TOTAL TAU</t>
  </si>
  <si>
    <t>FRACTIONATION</t>
  </si>
  <si>
    <t>3R TAU</t>
  </si>
  <si>
    <t>RD3</t>
  </si>
  <si>
    <t>SET 3</t>
  </si>
  <si>
    <t>TOTAL TAU (f)</t>
  </si>
  <si>
    <t>S1/ TOTAL TAU (F)</t>
  </si>
  <si>
    <t>S2/ TOTAL TAU (F)</t>
  </si>
  <si>
    <t>S3/ TOTAL TAU (F)</t>
  </si>
  <si>
    <t>4R 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</si>
</sst>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opLeftCell="A28" workbookViewId="0">
      <selection activeCell="I54" sqref="I54"/>
    </sheetView>
  </sheetViews>
  <sheetFormatPr defaultRowHeight="14.4" x14ac:dyDescent="0.3"/>
  <cols>
    <col min="1" max="1" width="12.88671875" customWidth="1"/>
    <col min="3" max="3" width="15.33203125" customWidth="1"/>
  </cols>
  <sheetData>
    <row r="1" spans="1:13" ht="18" x14ac:dyDescent="0.35">
      <c r="A1" s="2" t="s">
        <v>0</v>
      </c>
      <c r="B1" s="2" t="s">
        <v>1</v>
      </c>
      <c r="C1" s="2" t="s">
        <v>2</v>
      </c>
      <c r="D1" s="2" t="s">
        <v>15</v>
      </c>
      <c r="E1" s="2"/>
    </row>
    <row r="4" spans="1:13" x14ac:dyDescent="0.3">
      <c r="A4" t="s">
        <v>3</v>
      </c>
      <c r="C4" t="s">
        <v>4</v>
      </c>
      <c r="D4" t="s">
        <v>5</v>
      </c>
      <c r="E4" t="s">
        <v>6</v>
      </c>
      <c r="F4" t="s">
        <v>7</v>
      </c>
    </row>
    <row r="5" spans="1:13" x14ac:dyDescent="0.3">
      <c r="B5" t="s">
        <v>8</v>
      </c>
      <c r="C5">
        <v>16376.56</v>
      </c>
      <c r="D5">
        <v>22515.902999999998</v>
      </c>
      <c r="E5">
        <f>C5/D5</f>
        <v>0.72733303212400591</v>
      </c>
      <c r="F5">
        <f>E5/E9</f>
        <v>0.20627349896200597</v>
      </c>
      <c r="G5">
        <f>E5/G9</f>
        <v>0.55654918434391643</v>
      </c>
      <c r="I5" s="1"/>
      <c r="J5" s="1"/>
      <c r="K5" s="1"/>
      <c r="L5" s="1"/>
      <c r="M5" s="1"/>
    </row>
    <row r="6" spans="1:13" x14ac:dyDescent="0.3">
      <c r="B6" t="s">
        <v>9</v>
      </c>
      <c r="C6">
        <v>19177.146000000001</v>
      </c>
      <c r="D6">
        <v>22190.489000000001</v>
      </c>
      <c r="E6">
        <f>C6/D6</f>
        <v>0.86420565134909821</v>
      </c>
      <c r="F6">
        <f>E6/E9</f>
        <v>0.24509092211300146</v>
      </c>
      <c r="G6">
        <f>E6/G9</f>
        <v>0.66128297371449596</v>
      </c>
      <c r="I6" s="1"/>
      <c r="J6" s="3" t="s">
        <v>8</v>
      </c>
      <c r="K6" s="3" t="s">
        <v>9</v>
      </c>
      <c r="L6" s="3" t="s">
        <v>10</v>
      </c>
      <c r="M6" s="3" t="s">
        <v>11</v>
      </c>
    </row>
    <row r="7" spans="1:13" x14ac:dyDescent="0.3">
      <c r="B7" t="s">
        <v>10</v>
      </c>
      <c r="C7">
        <v>20253.681</v>
      </c>
      <c r="D7">
        <v>31407.882000000001</v>
      </c>
      <c r="E7">
        <f>C7/D7</f>
        <v>0.64485981576217077</v>
      </c>
      <c r="F7">
        <f>E7/E9</f>
        <v>0.18288388490869312</v>
      </c>
      <c r="G7">
        <f>E7/G9</f>
        <v>0.49344136540936684</v>
      </c>
      <c r="I7" s="1" t="s">
        <v>3</v>
      </c>
      <c r="J7" s="4">
        <v>0.55654899999999996</v>
      </c>
      <c r="K7" s="4">
        <v>0.66128299999999995</v>
      </c>
      <c r="L7" s="4">
        <v>0.49344100000000002</v>
      </c>
      <c r="M7" s="4">
        <v>0.39045200000000002</v>
      </c>
    </row>
    <row r="8" spans="1:13" x14ac:dyDescent="0.3">
      <c r="B8" t="s">
        <v>11</v>
      </c>
      <c r="C8">
        <v>7962.9530000000004</v>
      </c>
      <c r="D8">
        <v>15605.468000000001</v>
      </c>
      <c r="E8">
        <f>C8/D8</f>
        <v>0.51026685005537797</v>
      </c>
      <c r="F8">
        <f>E8/E9</f>
        <v>0.14471297729717136</v>
      </c>
      <c r="G8">
        <f>E8/G9</f>
        <v>0.39045194794293592</v>
      </c>
      <c r="I8" s="1" t="s">
        <v>12</v>
      </c>
      <c r="J8" s="4">
        <v>0.55063799999999996</v>
      </c>
      <c r="K8" s="4">
        <v>0.53042599999999995</v>
      </c>
      <c r="L8" s="4">
        <v>0.58146699999999996</v>
      </c>
      <c r="M8" s="4">
        <v>0.50201799999999996</v>
      </c>
    </row>
    <row r="9" spans="1:13" x14ac:dyDescent="0.3">
      <c r="B9" t="s">
        <v>13</v>
      </c>
      <c r="C9">
        <v>17122.773000000001</v>
      </c>
      <c r="D9">
        <v>4856.0619999999999</v>
      </c>
      <c r="E9">
        <f>C9/D9</f>
        <v>3.5260614464971827</v>
      </c>
      <c r="G9">
        <v>1.3068620933860799</v>
      </c>
      <c r="I9" s="1" t="s">
        <v>14</v>
      </c>
      <c r="J9" s="4">
        <v>0.55718400000000001</v>
      </c>
      <c r="K9" s="4">
        <v>0.65442100000000003</v>
      </c>
      <c r="L9" s="4">
        <v>0.59707200000000005</v>
      </c>
      <c r="M9" s="4">
        <v>0.71732499999999999</v>
      </c>
    </row>
    <row r="10" spans="1:13" x14ac:dyDescent="0.3">
      <c r="I10" s="1"/>
      <c r="J10" s="4"/>
      <c r="K10" s="4"/>
      <c r="L10" s="4"/>
      <c r="M10" s="4"/>
    </row>
    <row r="11" spans="1:13" x14ac:dyDescent="0.3">
      <c r="A11" t="s">
        <v>12</v>
      </c>
      <c r="B11" t="s">
        <v>8</v>
      </c>
      <c r="C11">
        <v>14816.296</v>
      </c>
      <c r="D11">
        <v>21497.338</v>
      </c>
      <c r="E11">
        <f>C11/D11</f>
        <v>0.68921538099275359</v>
      </c>
      <c r="F11">
        <f>E11/E15</f>
        <v>1.9790754821007219</v>
      </c>
      <c r="G11">
        <f>E11/G15</f>
        <v>0.55063765002039256</v>
      </c>
    </row>
    <row r="12" spans="1:13" x14ac:dyDescent="0.3">
      <c r="B12" t="s">
        <v>9</v>
      </c>
      <c r="C12">
        <v>20739.831999999999</v>
      </c>
      <c r="D12">
        <v>31238.589</v>
      </c>
      <c r="E12">
        <f t="shared" ref="E12:E14" si="0">C12/D12</f>
        <v>0.66391705464033601</v>
      </c>
      <c r="F12">
        <f>E12/E15</f>
        <v>1.9064315759967481</v>
      </c>
      <c r="G12">
        <f>E12/G15</f>
        <v>0.53042595516227875</v>
      </c>
    </row>
    <row r="13" spans="1:13" x14ac:dyDescent="0.3">
      <c r="B13" t="s">
        <v>10</v>
      </c>
      <c r="C13">
        <v>21338.38</v>
      </c>
      <c r="D13">
        <v>29318.874</v>
      </c>
      <c r="E13">
        <f t="shared" si="0"/>
        <v>0.72780353024471545</v>
      </c>
      <c r="F13">
        <f>E13/E15</f>
        <v>2.0898809896246524</v>
      </c>
      <c r="G13">
        <f>E13/G15</f>
        <v>0.58146703718834936</v>
      </c>
    </row>
    <row r="14" spans="1:13" x14ac:dyDescent="0.3">
      <c r="B14" t="s">
        <v>11</v>
      </c>
      <c r="C14">
        <v>20401.781999999999</v>
      </c>
      <c r="D14">
        <v>32468.295999999998</v>
      </c>
      <c r="E14">
        <f t="shared" si="0"/>
        <v>0.62836010858099856</v>
      </c>
      <c r="F14">
        <f>E14/E15</f>
        <v>1.8043301399216403</v>
      </c>
      <c r="G14">
        <f>E14/G15</f>
        <v>0.50201829950054111</v>
      </c>
    </row>
    <row r="15" spans="1:13" x14ac:dyDescent="0.3">
      <c r="B15" t="s">
        <v>13</v>
      </c>
      <c r="C15">
        <v>13053.589</v>
      </c>
      <c r="D15">
        <v>37483.258000000002</v>
      </c>
      <c r="E15">
        <f>C15/D15</f>
        <v>0.34825118456885468</v>
      </c>
      <c r="G15">
        <v>1.2516677364274471</v>
      </c>
    </row>
    <row r="17" spans="1:7" x14ac:dyDescent="0.3">
      <c r="A17" t="s">
        <v>14</v>
      </c>
      <c r="B17" t="s">
        <v>8</v>
      </c>
      <c r="C17">
        <v>22964.580999999998</v>
      </c>
      <c r="D17">
        <v>30066.945</v>
      </c>
      <c r="E17">
        <f>C17/D17</f>
        <v>0.76378165457115776</v>
      </c>
      <c r="F17">
        <f>E17/E21</f>
        <v>1.2000220713393863</v>
      </c>
      <c r="G17">
        <f>E17/G21</f>
        <v>0.55718368543372621</v>
      </c>
    </row>
    <row r="18" spans="1:7" x14ac:dyDescent="0.3">
      <c r="B18" t="s">
        <v>9</v>
      </c>
      <c r="C18">
        <v>29653.016</v>
      </c>
      <c r="D18">
        <v>33055.288</v>
      </c>
      <c r="E18">
        <f t="shared" ref="E18:E20" si="1">C18/D18</f>
        <v>0.89707329126885837</v>
      </c>
      <c r="F18">
        <f>E18/E21</f>
        <v>1.4094443650078574</v>
      </c>
      <c r="G18">
        <f>E18/G21</f>
        <v>0.6544208014710543</v>
      </c>
    </row>
    <row r="19" spans="1:7" x14ac:dyDescent="0.3">
      <c r="B19" t="s">
        <v>10</v>
      </c>
      <c r="C19">
        <v>27008.108</v>
      </c>
      <c r="D19">
        <v>32998.692999999999</v>
      </c>
      <c r="E19">
        <f t="shared" si="1"/>
        <v>0.81845993112515092</v>
      </c>
      <c r="F19">
        <f>E19/E21</f>
        <v>1.2859303126474757</v>
      </c>
      <c r="G19">
        <f>E19/G21</f>
        <v>0.59707184386380019</v>
      </c>
    </row>
    <row r="20" spans="1:7" x14ac:dyDescent="0.3">
      <c r="B20" t="s">
        <v>11</v>
      </c>
      <c r="C20">
        <v>25125.238000000001</v>
      </c>
      <c r="D20">
        <v>25551.894</v>
      </c>
      <c r="E20">
        <f t="shared" si="1"/>
        <v>0.983302372810407</v>
      </c>
      <c r="F20">
        <f>E20/E21</f>
        <v>1.5449239231013041</v>
      </c>
      <c r="G20">
        <f>E20/G21</f>
        <v>0.71732547737854457</v>
      </c>
    </row>
    <row r="21" spans="1:7" x14ac:dyDescent="0.3">
      <c r="B21" t="s">
        <v>13</v>
      </c>
      <c r="C21">
        <f>AVERAGE(C7,C14)</f>
        <v>20327.731500000002</v>
      </c>
      <c r="D21">
        <f>AVERAGE(D7,D14)</f>
        <v>31938.089</v>
      </c>
      <c r="E21">
        <f>C21/D21</f>
        <v>0.6364730056328668</v>
      </c>
      <c r="G21">
        <v>1.3707896956397967</v>
      </c>
    </row>
    <row r="30" spans="1:7" ht="18" x14ac:dyDescent="0.35">
      <c r="A30" s="2" t="s">
        <v>16</v>
      </c>
      <c r="B30" s="2" t="s">
        <v>17</v>
      </c>
      <c r="C30" s="2" t="s">
        <v>2</v>
      </c>
      <c r="D30" s="2" t="s">
        <v>15</v>
      </c>
      <c r="E30" s="2"/>
    </row>
    <row r="33" spans="1:14" x14ac:dyDescent="0.3">
      <c r="C33" t="s">
        <v>4</v>
      </c>
      <c r="D33" t="s">
        <v>5</v>
      </c>
      <c r="E33" t="s">
        <v>6</v>
      </c>
      <c r="F33" t="s">
        <v>7</v>
      </c>
    </row>
    <row r="35" spans="1:14" x14ac:dyDescent="0.3">
      <c r="A35" t="s">
        <v>18</v>
      </c>
      <c r="B35" t="s">
        <v>8</v>
      </c>
      <c r="C35">
        <v>9050.3970000000008</v>
      </c>
      <c r="D35">
        <v>11780.933000000001</v>
      </c>
      <c r="E35">
        <f>C35/D35</f>
        <v>0.76822412961689879</v>
      </c>
      <c r="F35">
        <f>E35/E40</f>
        <v>0.57988369382273175</v>
      </c>
    </row>
    <row r="36" spans="1:14" x14ac:dyDescent="0.3">
      <c r="B36" t="s">
        <v>9</v>
      </c>
      <c r="C36">
        <v>2567.8609999999999</v>
      </c>
      <c r="D36">
        <v>6421.8819999999996</v>
      </c>
      <c r="E36">
        <f>C36/D36</f>
        <v>0.39986113105161386</v>
      </c>
      <c r="F36">
        <f>E36/E40</f>
        <v>0.30182981860512065</v>
      </c>
    </row>
    <row r="37" spans="1:14" x14ac:dyDescent="0.3">
      <c r="B37" t="s">
        <v>10</v>
      </c>
      <c r="C37">
        <v>4850.3469999999998</v>
      </c>
      <c r="D37">
        <v>5133.2759999999998</v>
      </c>
      <c r="E37">
        <f t="shared" ref="E37:E40" si="2">C37/D37</f>
        <v>0.9448833454503518</v>
      </c>
      <c r="F37">
        <f>E37/E40</f>
        <v>0.71323253653145535</v>
      </c>
      <c r="I37" s="1"/>
      <c r="J37" s="1" t="s">
        <v>8</v>
      </c>
      <c r="K37" s="1" t="s">
        <v>9</v>
      </c>
      <c r="L37" s="1" t="s">
        <v>10</v>
      </c>
      <c r="M37" s="1" t="s">
        <v>19</v>
      </c>
      <c r="N37" s="1" t="s">
        <v>11</v>
      </c>
    </row>
    <row r="38" spans="1:14" x14ac:dyDescent="0.3">
      <c r="B38" t="s">
        <v>19</v>
      </c>
      <c r="C38">
        <v>20800.518</v>
      </c>
      <c r="D38">
        <v>18245.983</v>
      </c>
      <c r="E38">
        <f t="shared" si="2"/>
        <v>1.1400053370651502</v>
      </c>
      <c r="F38">
        <f>E38/E40</f>
        <v>0.8605177582284913</v>
      </c>
      <c r="I38" s="1" t="s">
        <v>3</v>
      </c>
      <c r="J38" s="1">
        <v>0.57988369382273175</v>
      </c>
      <c r="K38" s="1">
        <v>0.30182981860512065</v>
      </c>
      <c r="L38" s="1">
        <v>0.71323253653145535</v>
      </c>
      <c r="M38" s="1">
        <v>0.8605177582284913</v>
      </c>
      <c r="N38" s="1">
        <v>0.93168995608262217</v>
      </c>
    </row>
    <row r="39" spans="1:14" x14ac:dyDescent="0.3">
      <c r="B39" t="s">
        <v>11</v>
      </c>
      <c r="C39">
        <v>22028.953000000001</v>
      </c>
      <c r="D39">
        <v>17847.418000000001</v>
      </c>
      <c r="E39">
        <f t="shared" si="2"/>
        <v>1.2342935543953752</v>
      </c>
      <c r="F39">
        <f>E39/E40</f>
        <v>0.93168995608262217</v>
      </c>
      <c r="I39" s="1" t="s">
        <v>12</v>
      </c>
      <c r="J39" s="1">
        <v>0.62642709156037601</v>
      </c>
      <c r="K39" s="1">
        <v>0.29551017463719848</v>
      </c>
      <c r="L39" s="1">
        <v>0.71154046430589046</v>
      </c>
      <c r="M39" s="1">
        <v>0.92990479808307469</v>
      </c>
      <c r="N39" s="1">
        <v>0.97625654374252346</v>
      </c>
    </row>
    <row r="40" spans="1:14" x14ac:dyDescent="0.3">
      <c r="B40" t="s">
        <v>13</v>
      </c>
      <c r="C40">
        <v>17750.933000000001</v>
      </c>
      <c r="D40">
        <v>13399.054</v>
      </c>
      <c r="E40">
        <f t="shared" si="2"/>
        <v>1.3247900187580408</v>
      </c>
      <c r="I40" s="1" t="s">
        <v>14</v>
      </c>
      <c r="J40" s="1">
        <v>0.55203188336034892</v>
      </c>
      <c r="K40" s="1">
        <v>0.32709278934373048</v>
      </c>
      <c r="L40" s="1">
        <v>0.60490352058514041</v>
      </c>
      <c r="M40" s="1">
        <v>0.67252176846751344</v>
      </c>
      <c r="N40" s="1">
        <v>1.0268384175960596</v>
      </c>
    </row>
    <row r="41" spans="1:14" x14ac:dyDescent="0.3">
      <c r="I41" s="1" t="s">
        <v>20</v>
      </c>
      <c r="J41" s="1">
        <v>0.60324539103137431</v>
      </c>
      <c r="K41" s="1"/>
      <c r="L41" s="1">
        <v>1.1473366705369099</v>
      </c>
      <c r="M41" s="1">
        <v>1.2037961807653981</v>
      </c>
      <c r="N41" s="1"/>
    </row>
    <row r="42" spans="1:14" x14ac:dyDescent="0.3">
      <c r="A42" t="s">
        <v>21</v>
      </c>
      <c r="B42" t="s">
        <v>8</v>
      </c>
      <c r="C42">
        <v>9023.518</v>
      </c>
      <c r="D42">
        <v>11739.933000000001</v>
      </c>
      <c r="E42">
        <f>C42/D42</f>
        <v>0.76861750403515927</v>
      </c>
      <c r="F42">
        <f>E42/E47</f>
        <v>0.62642709156037601</v>
      </c>
      <c r="I42" s="1"/>
      <c r="J42" s="1"/>
      <c r="K42" s="1"/>
      <c r="L42" s="1"/>
      <c r="M42" s="1"/>
      <c r="N42" s="1"/>
    </row>
    <row r="43" spans="1:14" x14ac:dyDescent="0.3">
      <c r="B43" t="s">
        <v>9</v>
      </c>
      <c r="C43">
        <v>2563.4470000000001</v>
      </c>
      <c r="D43">
        <v>7069.8819999999996</v>
      </c>
      <c r="E43">
        <f t="shared" ref="E43:E47" si="3">C43/D43</f>
        <v>0.36258695689687609</v>
      </c>
      <c r="F43">
        <f>E43/E47</f>
        <v>0.29551017463719848</v>
      </c>
      <c r="I43" s="1"/>
      <c r="J43" s="1"/>
      <c r="K43" s="1"/>
      <c r="L43" s="1"/>
      <c r="M43" s="1"/>
      <c r="N43" s="1"/>
    </row>
    <row r="44" spans="1:14" x14ac:dyDescent="0.3">
      <c r="B44" t="s">
        <v>10</v>
      </c>
      <c r="C44">
        <v>4898.0540000000001</v>
      </c>
      <c r="D44">
        <v>5610.2759999999998</v>
      </c>
      <c r="E44">
        <f t="shared" si="3"/>
        <v>0.87305045241980972</v>
      </c>
      <c r="F44">
        <f>E44/E47</f>
        <v>0.71154046430589046</v>
      </c>
    </row>
    <row r="45" spans="1:14" x14ac:dyDescent="0.3">
      <c r="B45" t="s">
        <v>19</v>
      </c>
      <c r="C45">
        <v>20917.103999999999</v>
      </c>
      <c r="D45">
        <v>18332.569</v>
      </c>
      <c r="E45">
        <f t="shared" si="3"/>
        <v>1.1409805139694278</v>
      </c>
      <c r="F45">
        <f>E45/E47</f>
        <v>0.92990479808307469</v>
      </c>
    </row>
    <row r="46" spans="1:14" x14ac:dyDescent="0.3">
      <c r="B46" t="s">
        <v>11</v>
      </c>
      <c r="C46">
        <v>21865.125</v>
      </c>
      <c r="D46">
        <v>18253.589</v>
      </c>
      <c r="E46">
        <f t="shared" si="3"/>
        <v>1.1978534741852684</v>
      </c>
      <c r="F46">
        <f>E46/E47</f>
        <v>0.97625654374252346</v>
      </c>
    </row>
    <row r="47" spans="1:14" x14ac:dyDescent="0.3">
      <c r="B47" t="s">
        <v>13</v>
      </c>
      <c r="C47">
        <v>17805.224999999999</v>
      </c>
      <c r="D47">
        <v>14511.347</v>
      </c>
      <c r="E47">
        <f t="shared" si="3"/>
        <v>1.2269863714236866</v>
      </c>
    </row>
    <row r="49" spans="1:6" x14ac:dyDescent="0.3">
      <c r="A49" t="s">
        <v>22</v>
      </c>
      <c r="B49" t="s">
        <v>8</v>
      </c>
      <c r="C49">
        <v>3321.2049999999999</v>
      </c>
      <c r="D49">
        <v>2895.77</v>
      </c>
      <c r="E49">
        <f>C49/D49</f>
        <v>1.1469160188827152</v>
      </c>
      <c r="F49">
        <f>E49/E53</f>
        <v>0.55203188336034892</v>
      </c>
    </row>
    <row r="50" spans="1:6" x14ac:dyDescent="0.3">
      <c r="B50" t="s">
        <v>9</v>
      </c>
      <c r="C50">
        <v>4442.4970000000003</v>
      </c>
      <c r="D50">
        <v>6537.1540000000005</v>
      </c>
      <c r="E50">
        <f t="shared" ref="E50:E53" si="4">C50/D50</f>
        <v>0.67957661698041683</v>
      </c>
      <c r="F50">
        <f>E50/E53</f>
        <v>0.32709278934373048</v>
      </c>
    </row>
    <row r="51" spans="1:6" x14ac:dyDescent="0.3">
      <c r="B51" t="s">
        <v>10</v>
      </c>
      <c r="C51">
        <v>11122.64</v>
      </c>
      <c r="D51">
        <v>8850.2250000000004</v>
      </c>
      <c r="E51">
        <f t="shared" si="4"/>
        <v>1.2567635286108545</v>
      </c>
      <c r="F51">
        <f>E51/E53</f>
        <v>0.60490352058514041</v>
      </c>
    </row>
    <row r="52" spans="1:6" x14ac:dyDescent="0.3">
      <c r="B52" t="s">
        <v>19</v>
      </c>
      <c r="C52">
        <v>23859.569</v>
      </c>
      <c r="D52">
        <v>17076.103999999999</v>
      </c>
      <c r="E52">
        <f t="shared" si="4"/>
        <v>1.3972489860684849</v>
      </c>
      <c r="F52">
        <f>E52/E53</f>
        <v>0.67252176846751344</v>
      </c>
    </row>
    <row r="53" spans="1:6" x14ac:dyDescent="0.3">
      <c r="B53" t="s">
        <v>13</v>
      </c>
      <c r="C53">
        <v>23696.153999999999</v>
      </c>
      <c r="D53">
        <v>11405.397000000001</v>
      </c>
      <c r="E53">
        <f t="shared" si="4"/>
        <v>2.0776264079189875</v>
      </c>
    </row>
    <row r="55" spans="1:6" x14ac:dyDescent="0.3">
      <c r="A55" t="s">
        <v>23</v>
      </c>
      <c r="B55" t="s">
        <v>8</v>
      </c>
      <c r="C55">
        <v>6336.0829999999996</v>
      </c>
      <c r="D55">
        <v>10503.325999999999</v>
      </c>
      <c r="E55">
        <f>C55/D55</f>
        <v>0.60324539103137431</v>
      </c>
    </row>
    <row r="56" spans="1:6" x14ac:dyDescent="0.3">
      <c r="B56" t="s">
        <v>10</v>
      </c>
      <c r="C56">
        <v>16490.569</v>
      </c>
      <c r="D56">
        <v>14372.912</v>
      </c>
      <c r="E56">
        <f t="shared" ref="E56:E58" si="5">C56/D56</f>
        <v>1.1473366705369099</v>
      </c>
    </row>
    <row r="57" spans="1:6" x14ac:dyDescent="0.3">
      <c r="B57" t="s">
        <v>19</v>
      </c>
      <c r="C57">
        <v>13628.569</v>
      </c>
      <c r="D57">
        <v>11321.325999999999</v>
      </c>
      <c r="E57">
        <f t="shared" si="5"/>
        <v>1.2037961807653981</v>
      </c>
    </row>
    <row r="58" spans="1:6" x14ac:dyDescent="0.3">
      <c r="B58" t="s">
        <v>11</v>
      </c>
      <c r="C58">
        <v>13816.496999999999</v>
      </c>
      <c r="D58">
        <v>13455.376</v>
      </c>
      <c r="E58">
        <f t="shared" si="5"/>
        <v>1.0268384175960596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E026F-E83B-452E-8D36-274D57F6F1BA}">
  <dimension ref="A1:N56"/>
  <sheetViews>
    <sheetView topLeftCell="A19" workbookViewId="0">
      <selection activeCell="P37" sqref="P37"/>
    </sheetView>
  </sheetViews>
  <sheetFormatPr defaultRowHeight="14.4" x14ac:dyDescent="0.3"/>
  <cols>
    <col min="3" max="3" width="14.33203125" customWidth="1"/>
  </cols>
  <sheetData>
    <row r="1" spans="1:14" ht="18" x14ac:dyDescent="0.35">
      <c r="A1" s="2" t="s">
        <v>24</v>
      </c>
      <c r="B1" s="2" t="s">
        <v>17</v>
      </c>
      <c r="C1" s="2" t="s">
        <v>2</v>
      </c>
      <c r="D1" s="2" t="s">
        <v>15</v>
      </c>
      <c r="E1" s="2"/>
    </row>
    <row r="6" spans="1:14" x14ac:dyDescent="0.3">
      <c r="H6" s="1"/>
      <c r="I6" s="1" t="s">
        <v>27</v>
      </c>
      <c r="J6" s="1"/>
      <c r="K6" s="1"/>
      <c r="L6" s="1"/>
      <c r="M6" s="1"/>
      <c r="N6" s="1"/>
    </row>
    <row r="7" spans="1:14" x14ac:dyDescent="0.3">
      <c r="A7" t="s">
        <v>18</v>
      </c>
      <c r="C7" t="s">
        <v>25</v>
      </c>
      <c r="D7" t="s">
        <v>26</v>
      </c>
      <c r="E7" t="s">
        <v>27</v>
      </c>
      <c r="F7" t="s">
        <v>7</v>
      </c>
      <c r="H7" s="1"/>
      <c r="I7" s="1" t="s">
        <v>8</v>
      </c>
      <c r="J7" s="1" t="s">
        <v>9</v>
      </c>
      <c r="K7" s="1" t="s">
        <v>10</v>
      </c>
      <c r="L7" s="1" t="s">
        <v>19</v>
      </c>
      <c r="M7" s="1" t="s">
        <v>11</v>
      </c>
      <c r="N7" s="1"/>
    </row>
    <row r="8" spans="1:14" x14ac:dyDescent="0.3">
      <c r="B8" t="s">
        <v>8</v>
      </c>
      <c r="C8">
        <v>2674.6190000000001</v>
      </c>
      <c r="D8">
        <v>7474.69</v>
      </c>
      <c r="E8">
        <f>C8/D8</f>
        <v>0.3578234013718295</v>
      </c>
      <c r="F8">
        <f>E8/0.379957</f>
        <v>0.94174709604463003</v>
      </c>
      <c r="H8" s="1" t="s">
        <v>3</v>
      </c>
      <c r="I8" s="4">
        <v>0.94174800000000003</v>
      </c>
      <c r="J8" s="4">
        <v>0.58723499999999995</v>
      </c>
      <c r="K8" s="4">
        <v>1.2767139999999999</v>
      </c>
      <c r="L8" s="4">
        <v>2.2957860000000001</v>
      </c>
      <c r="M8" s="4">
        <v>2.5821990000000001</v>
      </c>
      <c r="N8" s="1"/>
    </row>
    <row r="9" spans="1:14" x14ac:dyDescent="0.3">
      <c r="B9" t="s">
        <v>9</v>
      </c>
      <c r="C9">
        <v>1140.355</v>
      </c>
      <c r="D9">
        <v>5110.8609999999999</v>
      </c>
      <c r="E9">
        <f t="shared" ref="E9:E27" si="0">C9/D9</f>
        <v>0.22312385329986476</v>
      </c>
      <c r="F9">
        <f t="shared" ref="F9:F12" si="1">E9/0.379957</f>
        <v>0.58723448521770827</v>
      </c>
      <c r="H9" s="1" t="s">
        <v>12</v>
      </c>
      <c r="I9" s="4">
        <v>1.0065630000000001</v>
      </c>
      <c r="J9" s="4">
        <v>1.239884</v>
      </c>
      <c r="K9" s="4">
        <v>1.098314</v>
      </c>
      <c r="L9" s="4">
        <v>0.299512</v>
      </c>
      <c r="M9" s="4">
        <v>0.44274400000000003</v>
      </c>
      <c r="N9" s="1"/>
    </row>
    <row r="10" spans="1:14" x14ac:dyDescent="0.3">
      <c r="B10" t="s">
        <v>10</v>
      </c>
      <c r="C10">
        <v>2956.4259999999999</v>
      </c>
      <c r="D10">
        <v>6094.518</v>
      </c>
      <c r="E10">
        <f t="shared" si="0"/>
        <v>0.4850959501637373</v>
      </c>
      <c r="F10">
        <f t="shared" si="1"/>
        <v>1.2767127600326809</v>
      </c>
      <c r="H10" s="1" t="s">
        <v>14</v>
      </c>
      <c r="I10" s="4">
        <v>0.445658</v>
      </c>
      <c r="J10" s="4">
        <v>0.67699900000000002</v>
      </c>
      <c r="K10" s="4">
        <v>0.93270799999999998</v>
      </c>
      <c r="L10" s="4">
        <v>0.87320600000000004</v>
      </c>
      <c r="M10" s="4">
        <v>0.79995899999999998</v>
      </c>
      <c r="N10" s="1"/>
    </row>
    <row r="11" spans="1:14" x14ac:dyDescent="0.3">
      <c r="B11" t="s">
        <v>19</v>
      </c>
      <c r="C11">
        <v>15735.325999999999</v>
      </c>
      <c r="D11">
        <v>18038.912</v>
      </c>
      <c r="E11">
        <f t="shared" si="0"/>
        <v>0.87229906105201904</v>
      </c>
      <c r="F11">
        <f t="shared" si="1"/>
        <v>2.2957836309161803</v>
      </c>
      <c r="H11" s="1" t="s">
        <v>20</v>
      </c>
      <c r="I11" s="4">
        <v>0.25914599999999999</v>
      </c>
      <c r="J11" s="4"/>
      <c r="K11" s="4"/>
      <c r="L11" s="4"/>
      <c r="M11" s="4"/>
      <c r="N11" s="1"/>
    </row>
    <row r="12" spans="1:14" x14ac:dyDescent="0.3">
      <c r="B12" t="s">
        <v>11</v>
      </c>
      <c r="C12">
        <v>17082.397000000001</v>
      </c>
      <c r="D12">
        <v>17411.054</v>
      </c>
      <c r="E12">
        <f t="shared" si="0"/>
        <v>0.98112365856771222</v>
      </c>
      <c r="F12">
        <f t="shared" si="1"/>
        <v>2.582196560578466</v>
      </c>
      <c r="H12" s="1"/>
      <c r="I12" s="4"/>
      <c r="J12" s="4"/>
      <c r="K12" s="4"/>
      <c r="L12" s="4"/>
      <c r="M12" s="4"/>
      <c r="N12" s="1"/>
    </row>
    <row r="13" spans="1:14" x14ac:dyDescent="0.3">
      <c r="B13" t="s">
        <v>13</v>
      </c>
      <c r="C13">
        <v>2255.3049999999998</v>
      </c>
      <c r="D13">
        <v>5935.69</v>
      </c>
      <c r="E13">
        <f t="shared" si="0"/>
        <v>0.37995666889611823</v>
      </c>
      <c r="H13" s="1"/>
      <c r="I13" s="1"/>
      <c r="J13" s="1"/>
      <c r="K13" s="1"/>
      <c r="L13" s="1"/>
      <c r="M13" s="1"/>
      <c r="N13" s="1"/>
    </row>
    <row r="15" spans="1:14" x14ac:dyDescent="0.3">
      <c r="A15" t="s">
        <v>21</v>
      </c>
      <c r="B15" t="s">
        <v>8</v>
      </c>
      <c r="C15">
        <v>6992.2250000000004</v>
      </c>
      <c r="D15">
        <v>6751.3680000000004</v>
      </c>
      <c r="E15">
        <f t="shared" si="0"/>
        <v>1.035675288326751</v>
      </c>
      <c r="F15">
        <f>E15/1.028922</f>
        <v>1.0065634599384123</v>
      </c>
    </row>
    <row r="16" spans="1:14" x14ac:dyDescent="0.3">
      <c r="B16" t="s">
        <v>9</v>
      </c>
      <c r="C16">
        <v>4992.0540000000001</v>
      </c>
      <c r="D16">
        <v>3913.0540000000001</v>
      </c>
      <c r="E16">
        <f t="shared" si="0"/>
        <v>1.2757437030002652</v>
      </c>
      <c r="F16">
        <f t="shared" ref="F16:F19" si="2">E16/1.028922</f>
        <v>1.239883784193812</v>
      </c>
    </row>
    <row r="17" spans="1:6" x14ac:dyDescent="0.3">
      <c r="B17" t="s">
        <v>10</v>
      </c>
      <c r="C17">
        <v>21303.518</v>
      </c>
      <c r="D17">
        <v>18851.347000000002</v>
      </c>
      <c r="E17">
        <f t="shared" si="0"/>
        <v>1.130079351889284</v>
      </c>
      <c r="F17">
        <f t="shared" si="2"/>
        <v>1.0983139167879432</v>
      </c>
    </row>
    <row r="18" spans="1:6" x14ac:dyDescent="0.3">
      <c r="B18" t="s">
        <v>19</v>
      </c>
      <c r="C18">
        <v>4436.5389999999998</v>
      </c>
      <c r="D18">
        <v>14396.187</v>
      </c>
      <c r="E18">
        <f t="shared" si="0"/>
        <v>0.308174588173938</v>
      </c>
      <c r="F18">
        <f t="shared" si="2"/>
        <v>0.29951209923972666</v>
      </c>
    </row>
    <row r="19" spans="1:6" x14ac:dyDescent="0.3">
      <c r="B19" t="s">
        <v>11</v>
      </c>
      <c r="C19">
        <v>5488.1540000000005</v>
      </c>
      <c r="D19">
        <v>12047.347</v>
      </c>
      <c r="E19">
        <f t="shared" si="0"/>
        <v>0.45554876106747821</v>
      </c>
      <c r="F19">
        <f t="shared" si="2"/>
        <v>0.44274372699531961</v>
      </c>
    </row>
    <row r="20" spans="1:6" x14ac:dyDescent="0.3">
      <c r="B20" t="s">
        <v>28</v>
      </c>
      <c r="C20">
        <v>25934.589</v>
      </c>
      <c r="D20">
        <v>25205.589</v>
      </c>
      <c r="E20">
        <f t="shared" si="0"/>
        <v>1.028922156907343</v>
      </c>
    </row>
    <row r="22" spans="1:6" x14ac:dyDescent="0.3">
      <c r="A22" t="s">
        <v>22</v>
      </c>
      <c r="B22" t="s">
        <v>8</v>
      </c>
      <c r="C22">
        <v>6704.8819999999996</v>
      </c>
      <c r="D22">
        <v>15044.912</v>
      </c>
      <c r="E22">
        <f t="shared" si="0"/>
        <v>0.44565777453533789</v>
      </c>
    </row>
    <row r="23" spans="1:6" x14ac:dyDescent="0.3">
      <c r="B23" t="s">
        <v>8</v>
      </c>
      <c r="C23">
        <v>3149.8820000000001</v>
      </c>
      <c r="D23">
        <v>12154.861000000001</v>
      </c>
      <c r="E23">
        <f t="shared" si="0"/>
        <v>0.2591458676491652</v>
      </c>
    </row>
    <row r="24" spans="1:6" x14ac:dyDescent="0.3">
      <c r="B24" t="s">
        <v>9</v>
      </c>
      <c r="C24">
        <v>11477.125</v>
      </c>
      <c r="D24">
        <v>16952.933000000001</v>
      </c>
      <c r="E24">
        <f t="shared" si="0"/>
        <v>0.67699937232100194</v>
      </c>
    </row>
    <row r="25" spans="1:6" x14ac:dyDescent="0.3">
      <c r="B25" t="s">
        <v>10</v>
      </c>
      <c r="C25">
        <v>25169.710999999999</v>
      </c>
      <c r="D25">
        <v>26985.64</v>
      </c>
      <c r="E25">
        <f t="shared" si="0"/>
        <v>0.93270758077258864</v>
      </c>
    </row>
    <row r="26" spans="1:6" x14ac:dyDescent="0.3">
      <c r="B26" t="s">
        <v>19</v>
      </c>
      <c r="C26">
        <v>22110.125</v>
      </c>
      <c r="D26">
        <v>25320.618999999999</v>
      </c>
      <c r="E26">
        <f t="shared" si="0"/>
        <v>0.87320633828106653</v>
      </c>
    </row>
    <row r="27" spans="1:6" x14ac:dyDescent="0.3">
      <c r="B27" t="s">
        <v>11</v>
      </c>
      <c r="C27">
        <v>22069.61</v>
      </c>
      <c r="D27">
        <v>27588.418000000001</v>
      </c>
      <c r="E27">
        <f t="shared" si="0"/>
        <v>0.79995924376671401</v>
      </c>
    </row>
    <row r="32" spans="1:6" ht="18" x14ac:dyDescent="0.35">
      <c r="A32" s="2" t="s">
        <v>24</v>
      </c>
      <c r="B32" s="2" t="s">
        <v>17</v>
      </c>
      <c r="C32" s="2" t="s">
        <v>30</v>
      </c>
      <c r="D32" s="2" t="s">
        <v>15</v>
      </c>
      <c r="E32" s="2"/>
      <c r="F32" s="2"/>
    </row>
    <row r="35" spans="1:13" x14ac:dyDescent="0.3">
      <c r="C35" t="s">
        <v>25</v>
      </c>
      <c r="D35" t="s">
        <v>26</v>
      </c>
      <c r="E35" t="s">
        <v>27</v>
      </c>
      <c r="H35" s="1"/>
      <c r="I35" s="1" t="s">
        <v>27</v>
      </c>
      <c r="J35" s="1"/>
      <c r="K35" s="1"/>
      <c r="L35" s="1"/>
      <c r="M35" s="1"/>
    </row>
    <row r="36" spans="1:13" x14ac:dyDescent="0.3">
      <c r="H36" s="1"/>
      <c r="I36" s="1" t="s">
        <v>8</v>
      </c>
      <c r="J36" s="1" t="s">
        <v>9</v>
      </c>
      <c r="K36" s="1" t="s">
        <v>10</v>
      </c>
      <c r="L36" s="1" t="s">
        <v>19</v>
      </c>
      <c r="M36" s="1" t="s">
        <v>11</v>
      </c>
    </row>
    <row r="37" spans="1:13" x14ac:dyDescent="0.3">
      <c r="A37" t="s">
        <v>18</v>
      </c>
      <c r="B37" t="s">
        <v>8</v>
      </c>
      <c r="C37">
        <v>15520.368</v>
      </c>
      <c r="D37">
        <v>16370.196</v>
      </c>
      <c r="E37">
        <f>C37/D37</f>
        <v>0.94808687690727711</v>
      </c>
      <c r="H37" s="1" t="s">
        <v>3</v>
      </c>
      <c r="I37" s="1">
        <v>0.94808687690727711</v>
      </c>
      <c r="J37" s="1">
        <v>0.83756482450117875</v>
      </c>
      <c r="K37" s="1">
        <v>0.80292414851482896</v>
      </c>
      <c r="L37" s="1">
        <v>1.2273573640940094</v>
      </c>
      <c r="M37" s="1">
        <v>1.3278735981070948</v>
      </c>
    </row>
    <row r="38" spans="1:13" x14ac:dyDescent="0.3">
      <c r="B38" t="s">
        <v>9</v>
      </c>
      <c r="C38">
        <v>15560.316999999999</v>
      </c>
      <c r="D38">
        <v>18578.044999999998</v>
      </c>
      <c r="E38">
        <f t="shared" ref="E38:E41" si="3">C38/D38</f>
        <v>0.83756482450117875</v>
      </c>
      <c r="H38" s="1" t="s">
        <v>12</v>
      </c>
      <c r="I38" s="1">
        <v>0.96887107093889768</v>
      </c>
      <c r="J38" s="1">
        <v>1.157608633587796</v>
      </c>
      <c r="K38" s="1">
        <v>0.98618812255307176</v>
      </c>
      <c r="L38" s="1">
        <v>0.99137417170682973</v>
      </c>
      <c r="M38" s="1">
        <v>1.4903511321620306</v>
      </c>
    </row>
    <row r="39" spans="1:13" x14ac:dyDescent="0.3">
      <c r="B39" t="s">
        <v>10</v>
      </c>
      <c r="C39">
        <v>16863.681</v>
      </c>
      <c r="D39">
        <v>21002.831999999999</v>
      </c>
      <c r="E39">
        <f t="shared" si="3"/>
        <v>0.80292414851482896</v>
      </c>
      <c r="H39" s="1" t="s">
        <v>14</v>
      </c>
      <c r="I39" s="1">
        <v>1.2618619898837329</v>
      </c>
      <c r="J39" s="1">
        <v>1.1663771433490691</v>
      </c>
      <c r="K39" s="1">
        <v>1.1128302341151739</v>
      </c>
      <c r="L39" s="1">
        <v>0.92650918737669985</v>
      </c>
      <c r="M39" s="1">
        <v>0.90238198417094417</v>
      </c>
    </row>
    <row r="40" spans="1:13" x14ac:dyDescent="0.3">
      <c r="B40" t="s">
        <v>19</v>
      </c>
      <c r="C40">
        <v>20205.146000000001</v>
      </c>
      <c r="D40">
        <v>16462.316999999999</v>
      </c>
      <c r="E40">
        <f t="shared" si="3"/>
        <v>1.2273573640940094</v>
      </c>
      <c r="H40" s="1" t="s">
        <v>20</v>
      </c>
      <c r="I40" s="1"/>
      <c r="J40" s="1"/>
      <c r="K40" s="1">
        <v>0.87977779705798886</v>
      </c>
      <c r="L40" s="1"/>
      <c r="M40" s="1"/>
    </row>
    <row r="41" spans="1:13" x14ac:dyDescent="0.3">
      <c r="B41" t="s">
        <v>11</v>
      </c>
      <c r="C41">
        <v>29540.458999999999</v>
      </c>
      <c r="D41">
        <v>22246.438999999998</v>
      </c>
      <c r="E41">
        <f t="shared" si="3"/>
        <v>1.3278735981070948</v>
      </c>
      <c r="H41" s="1"/>
      <c r="I41" s="1"/>
      <c r="J41" s="1"/>
      <c r="K41" s="1"/>
      <c r="L41" s="1"/>
      <c r="M41" s="1"/>
    </row>
    <row r="42" spans="1:13" x14ac:dyDescent="0.3">
      <c r="H42" s="1"/>
      <c r="I42" s="1"/>
      <c r="J42" s="1"/>
      <c r="K42" s="1"/>
      <c r="L42" s="1"/>
      <c r="M42" s="1"/>
    </row>
    <row r="43" spans="1:13" x14ac:dyDescent="0.3">
      <c r="A43" t="s">
        <v>21</v>
      </c>
      <c r="B43" t="s">
        <v>10</v>
      </c>
      <c r="C43">
        <v>31345.238000000001</v>
      </c>
      <c r="D43">
        <v>31784.238000000001</v>
      </c>
      <c r="E43">
        <f t="shared" ref="E43:E47" si="4">C43/D43</f>
        <v>0.98618812255307176</v>
      </c>
    </row>
    <row r="44" spans="1:13" x14ac:dyDescent="0.3">
      <c r="B44" t="s">
        <v>9</v>
      </c>
      <c r="C44">
        <v>20070.894</v>
      </c>
      <c r="D44">
        <v>17338.238000000001</v>
      </c>
      <c r="E44">
        <f t="shared" si="4"/>
        <v>1.157608633587796</v>
      </c>
    </row>
    <row r="45" spans="1:13" x14ac:dyDescent="0.3">
      <c r="B45" t="s">
        <v>8</v>
      </c>
      <c r="C45">
        <v>33745.822999999997</v>
      </c>
      <c r="D45">
        <v>34830.044999999998</v>
      </c>
      <c r="E45">
        <f t="shared" si="4"/>
        <v>0.96887107093889768</v>
      </c>
    </row>
    <row r="46" spans="1:13" x14ac:dyDescent="0.3">
      <c r="B46" t="s">
        <v>8</v>
      </c>
      <c r="C46">
        <v>48288.521999999997</v>
      </c>
      <c r="D46">
        <v>38267.673000000003</v>
      </c>
      <c r="E46">
        <f t="shared" si="4"/>
        <v>1.2618619898837329</v>
      </c>
    </row>
    <row r="47" spans="1:13" x14ac:dyDescent="0.3">
      <c r="B47" t="s">
        <v>19</v>
      </c>
      <c r="C47">
        <v>30350.835999999999</v>
      </c>
      <c r="D47">
        <v>30614.915000000001</v>
      </c>
      <c r="E47">
        <f t="shared" si="4"/>
        <v>0.99137417170682973</v>
      </c>
    </row>
    <row r="49" spans="1:5" x14ac:dyDescent="0.3">
      <c r="A49" t="s">
        <v>22</v>
      </c>
      <c r="B49" t="s">
        <v>10</v>
      </c>
      <c r="C49">
        <v>29741.966</v>
      </c>
      <c r="D49">
        <v>26726.418000000001</v>
      </c>
      <c r="E49">
        <f t="shared" ref="E49:E50" si="5">C49/D49</f>
        <v>1.1128302341151739</v>
      </c>
    </row>
    <row r="50" spans="1:5" x14ac:dyDescent="0.3">
      <c r="B50" t="s">
        <v>11</v>
      </c>
      <c r="C50">
        <v>36988.985999999997</v>
      </c>
      <c r="D50">
        <v>24818.973999999998</v>
      </c>
      <c r="E50">
        <f t="shared" si="5"/>
        <v>1.4903511321620306</v>
      </c>
    </row>
    <row r="52" spans="1:5" x14ac:dyDescent="0.3">
      <c r="A52" t="s">
        <v>23</v>
      </c>
      <c r="B52" t="s">
        <v>10</v>
      </c>
      <c r="C52">
        <v>25583.852999999999</v>
      </c>
      <c r="D52">
        <v>29079.902999999998</v>
      </c>
      <c r="E52">
        <f t="shared" ref="E52:E53" si="6">C52/D52</f>
        <v>0.87977779705798886</v>
      </c>
    </row>
    <row r="53" spans="1:5" x14ac:dyDescent="0.3">
      <c r="B53" t="s">
        <v>19</v>
      </c>
      <c r="C53">
        <v>23724.852999999999</v>
      </c>
      <c r="D53">
        <v>25606.710999999999</v>
      </c>
      <c r="E53">
        <f t="shared" si="6"/>
        <v>0.92650918737669985</v>
      </c>
    </row>
    <row r="55" spans="1:5" x14ac:dyDescent="0.3">
      <c r="A55" t="s">
        <v>29</v>
      </c>
      <c r="B55" t="s">
        <v>9</v>
      </c>
      <c r="C55">
        <v>143237.97500000001</v>
      </c>
      <c r="D55">
        <v>122805.883</v>
      </c>
      <c r="E55">
        <f>C55/D55</f>
        <v>1.1663771433490691</v>
      </c>
    </row>
    <row r="56" spans="1:5" x14ac:dyDescent="0.3">
      <c r="B56" t="s">
        <v>11</v>
      </c>
      <c r="C56">
        <v>37819.300000000003</v>
      </c>
      <c r="D56">
        <v>41910.521999999997</v>
      </c>
      <c r="E56">
        <f>C56/D56</f>
        <v>0.90238198417094417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EA32D-0E38-40DD-BB90-B77372A6330D}">
  <dimension ref="A1:AA60"/>
  <sheetViews>
    <sheetView topLeftCell="A4" workbookViewId="0">
      <selection activeCell="M62" sqref="M62"/>
    </sheetView>
  </sheetViews>
  <sheetFormatPr defaultRowHeight="14.4" x14ac:dyDescent="0.3"/>
  <sheetData>
    <row r="1" spans="1:27" ht="18" x14ac:dyDescent="0.35">
      <c r="A1" s="2" t="s">
        <v>58</v>
      </c>
      <c r="B1" s="2" t="s">
        <v>56</v>
      </c>
      <c r="C1" s="2" t="s">
        <v>57</v>
      </c>
      <c r="D1" s="2" t="s">
        <v>59</v>
      </c>
      <c r="E1" s="2"/>
      <c r="F1" s="2"/>
      <c r="G1" s="2"/>
    </row>
    <row r="5" spans="1:27" x14ac:dyDescent="0.3">
      <c r="A5" t="s">
        <v>18</v>
      </c>
      <c r="G5" t="s">
        <v>18</v>
      </c>
    </row>
    <row r="6" spans="1:27" x14ac:dyDescent="0.3">
      <c r="B6" t="s">
        <v>31</v>
      </c>
      <c r="C6" t="s">
        <v>32</v>
      </c>
      <c r="D6" t="s">
        <v>33</v>
      </c>
      <c r="E6" t="s">
        <v>34</v>
      </c>
      <c r="H6" t="s">
        <v>31</v>
      </c>
      <c r="I6" t="s">
        <v>35</v>
      </c>
      <c r="J6" t="s">
        <v>36</v>
      </c>
      <c r="K6" t="s">
        <v>37</v>
      </c>
      <c r="L6" t="s">
        <v>38</v>
      </c>
      <c r="M6" t="s">
        <v>39</v>
      </c>
      <c r="O6" t="s">
        <v>32</v>
      </c>
      <c r="P6" t="s">
        <v>35</v>
      </c>
      <c r="Q6" t="s">
        <v>36</v>
      </c>
      <c r="R6" t="s">
        <v>37</v>
      </c>
      <c r="S6" t="s">
        <v>40</v>
      </c>
      <c r="T6" t="s">
        <v>41</v>
      </c>
      <c r="V6" t="s">
        <v>33</v>
      </c>
      <c r="W6" t="s">
        <v>35</v>
      </c>
      <c r="X6" t="s">
        <v>36</v>
      </c>
      <c r="Y6" t="s">
        <v>37</v>
      </c>
      <c r="Z6" t="s">
        <v>42</v>
      </c>
      <c r="AA6" t="s">
        <v>43</v>
      </c>
    </row>
    <row r="7" spans="1:27" x14ac:dyDescent="0.3">
      <c r="A7" t="s">
        <v>8</v>
      </c>
      <c r="B7">
        <v>17577.831999999999</v>
      </c>
      <c r="C7">
        <v>6796.4470000000001</v>
      </c>
      <c r="D7">
        <v>2084.326</v>
      </c>
      <c r="E7" t="s">
        <v>45</v>
      </c>
      <c r="F7" t="s">
        <v>46</v>
      </c>
      <c r="G7" t="s">
        <v>44</v>
      </c>
      <c r="H7">
        <v>17577.831999999999</v>
      </c>
      <c r="I7">
        <v>50</v>
      </c>
      <c r="J7">
        <v>10</v>
      </c>
      <c r="K7">
        <f>J7/I7</f>
        <v>0.2</v>
      </c>
      <c r="L7">
        <f>H7*K7</f>
        <v>3515.5663999999997</v>
      </c>
      <c r="M7">
        <f>L7/F8</f>
        <v>3480.2781135071341</v>
      </c>
      <c r="N7" t="s">
        <v>44</v>
      </c>
      <c r="O7">
        <v>6796.4470000000001</v>
      </c>
      <c r="P7">
        <v>49</v>
      </c>
      <c r="Q7">
        <v>10</v>
      </c>
      <c r="R7">
        <f>Q7/P7</f>
        <v>0.20408163265306123</v>
      </c>
      <c r="S7">
        <f>O7*R7</f>
        <v>1387.03</v>
      </c>
      <c r="T7">
        <f>S7/F8</f>
        <v>1373.107375180796</v>
      </c>
      <c r="U7" t="s">
        <v>44</v>
      </c>
      <c r="V7">
        <v>2084.326</v>
      </c>
      <c r="W7">
        <v>38</v>
      </c>
      <c r="X7">
        <v>10</v>
      </c>
      <c r="Y7">
        <v>0.26315789473684209</v>
      </c>
      <c r="Z7">
        <v>548.5068421052631</v>
      </c>
      <c r="AA7">
        <f>Z7/F8</f>
        <v>543.00108161457592</v>
      </c>
    </row>
    <row r="8" spans="1:27" x14ac:dyDescent="0.3">
      <c r="A8" t="s">
        <v>9</v>
      </c>
      <c r="B8">
        <v>24406.811000000002</v>
      </c>
      <c r="C8">
        <v>20692.496999999999</v>
      </c>
      <c r="D8">
        <v>3191.4059999999999</v>
      </c>
      <c r="E8">
        <v>25001.882000000001</v>
      </c>
      <c r="F8">
        <f>E8/24750.92</f>
        <v>1.0101395018851826</v>
      </c>
      <c r="G8" t="s">
        <v>47</v>
      </c>
      <c r="H8">
        <v>24406.811000000002</v>
      </c>
      <c r="I8">
        <v>107</v>
      </c>
      <c r="J8">
        <v>10</v>
      </c>
      <c r="K8">
        <f t="shared" ref="K8:K11" si="0">J8/I8</f>
        <v>9.3457943925233641E-2</v>
      </c>
      <c r="L8">
        <f t="shared" ref="L8:L11" si="1">H8*K8</f>
        <v>2281.0103738317757</v>
      </c>
      <c r="M8">
        <f>L8/F9</f>
        <v>1992.4515628534898</v>
      </c>
      <c r="N8" t="s">
        <v>47</v>
      </c>
      <c r="O8">
        <v>20692.496999999999</v>
      </c>
      <c r="P8">
        <v>86</v>
      </c>
      <c r="Q8">
        <v>10</v>
      </c>
      <c r="R8">
        <f t="shared" ref="R8:R11" si="2">Q8/P8</f>
        <v>0.11627906976744186</v>
      </c>
      <c r="S8">
        <f t="shared" ref="S8:S11" si="3">O8*R8</f>
        <v>2406.1043023255811</v>
      </c>
      <c r="T8">
        <f t="shared" ref="T8:T9" si="4">S8/F9</f>
        <v>2101.7205062087414</v>
      </c>
      <c r="U8" t="s">
        <v>47</v>
      </c>
      <c r="V8">
        <v>3091.4059999999999</v>
      </c>
      <c r="W8">
        <v>86</v>
      </c>
      <c r="X8">
        <v>10</v>
      </c>
      <c r="Y8">
        <v>0.11627906976744186</v>
      </c>
      <c r="Z8">
        <v>359.46581395348835</v>
      </c>
      <c r="AA8">
        <f t="shared" ref="AA8:AA10" si="5">Z8/F9</f>
        <v>313.9916551983427</v>
      </c>
    </row>
    <row r="9" spans="1:27" x14ac:dyDescent="0.3">
      <c r="A9" t="s">
        <v>10</v>
      </c>
      <c r="B9">
        <v>35320.338000000003</v>
      </c>
      <c r="C9">
        <v>12555.496999999999</v>
      </c>
      <c r="D9">
        <v>3868.0329999999999</v>
      </c>
      <c r="E9">
        <v>28335.496999999999</v>
      </c>
      <c r="F9">
        <f t="shared" ref="F9:F12" si="6">E9/24750.92</f>
        <v>1.1448260105078922</v>
      </c>
      <c r="G9" t="s">
        <v>48</v>
      </c>
      <c r="H9">
        <v>35320.338000000003</v>
      </c>
      <c r="I9">
        <v>64</v>
      </c>
      <c r="J9">
        <v>10</v>
      </c>
      <c r="K9">
        <f>J9/I9</f>
        <v>0.15625</v>
      </c>
      <c r="L9">
        <f>H9*K9</f>
        <v>5518.8028125000001</v>
      </c>
      <c r="M9">
        <f>L9/F10</f>
        <v>3668.5075231877681</v>
      </c>
      <c r="N9" t="s">
        <v>48</v>
      </c>
      <c r="O9">
        <v>12555.496999999999</v>
      </c>
      <c r="P9">
        <v>73</v>
      </c>
      <c r="Q9">
        <v>10</v>
      </c>
      <c r="R9">
        <f t="shared" si="2"/>
        <v>0.13698630136986301</v>
      </c>
      <c r="S9">
        <f t="shared" si="3"/>
        <v>1719.9310958904107</v>
      </c>
      <c r="T9">
        <f t="shared" si="4"/>
        <v>1143.2878432161874</v>
      </c>
      <c r="U9" t="s">
        <v>48</v>
      </c>
      <c r="V9">
        <v>3868.0329999999999</v>
      </c>
      <c r="W9">
        <v>57</v>
      </c>
      <c r="X9">
        <v>6.6</v>
      </c>
      <c r="Y9">
        <v>0.11578947368421053</v>
      </c>
      <c r="Z9">
        <v>447.8775052631579</v>
      </c>
      <c r="AA9">
        <f t="shared" si="5"/>
        <v>297.71710520314298</v>
      </c>
    </row>
    <row r="10" spans="1:27" x14ac:dyDescent="0.3">
      <c r="A10" t="s">
        <v>19</v>
      </c>
      <c r="B10">
        <v>32838.953000000001</v>
      </c>
      <c r="C10">
        <v>24163.811000000002</v>
      </c>
      <c r="D10">
        <v>10013.69</v>
      </c>
      <c r="E10">
        <v>37234.61</v>
      </c>
      <c r="F10">
        <f t="shared" si="6"/>
        <v>1.5043727667496805</v>
      </c>
      <c r="G10" t="s">
        <v>49</v>
      </c>
      <c r="H10">
        <v>32838.953000000001</v>
      </c>
      <c r="I10">
        <v>66</v>
      </c>
      <c r="J10">
        <v>10</v>
      </c>
      <c r="K10">
        <f t="shared" si="0"/>
        <v>0.15151515151515152</v>
      </c>
      <c r="L10">
        <f t="shared" si="1"/>
        <v>4975.5989393939399</v>
      </c>
      <c r="M10">
        <f>L10/F11</f>
        <v>2985.8919787103082</v>
      </c>
      <c r="N10" t="s">
        <v>49</v>
      </c>
      <c r="O10">
        <v>24163.811000000002</v>
      </c>
      <c r="P10">
        <v>53</v>
      </c>
      <c r="Q10">
        <v>10</v>
      </c>
      <c r="R10">
        <f t="shared" si="2"/>
        <v>0.18867924528301888</v>
      </c>
      <c r="S10">
        <f t="shared" si="3"/>
        <v>4559.2096226415097</v>
      </c>
      <c r="T10">
        <f>S10/F11</f>
        <v>2736.0138160899128</v>
      </c>
      <c r="U10" t="s">
        <v>49</v>
      </c>
      <c r="V10">
        <v>10013.69</v>
      </c>
      <c r="W10">
        <v>53</v>
      </c>
      <c r="X10">
        <v>10</v>
      </c>
      <c r="Y10">
        <v>0.18867924528301888</v>
      </c>
      <c r="Z10">
        <v>1889.3754716981134</v>
      </c>
      <c r="AA10">
        <f t="shared" si="5"/>
        <v>1133.8275320081505</v>
      </c>
    </row>
    <row r="11" spans="1:27" x14ac:dyDescent="0.3">
      <c r="A11" t="s">
        <v>11</v>
      </c>
      <c r="B11">
        <v>26846.103999999999</v>
      </c>
      <c r="C11">
        <v>20259.276000000002</v>
      </c>
      <c r="D11">
        <v>2451.0329999999999</v>
      </c>
      <c r="E11">
        <v>41244.175000000003</v>
      </c>
      <c r="F11">
        <f t="shared" si="6"/>
        <v>1.6663693713203391</v>
      </c>
      <c r="G11" t="s">
        <v>50</v>
      </c>
      <c r="H11">
        <v>26846.103999999999</v>
      </c>
      <c r="I11">
        <v>50</v>
      </c>
      <c r="J11">
        <v>10</v>
      </c>
      <c r="K11">
        <f t="shared" si="0"/>
        <v>0.2</v>
      </c>
      <c r="L11">
        <f t="shared" si="1"/>
        <v>5369.2208000000001</v>
      </c>
      <c r="M11">
        <f>L11/F12</f>
        <v>5369.2199322795377</v>
      </c>
      <c r="N11" t="s">
        <v>50</v>
      </c>
      <c r="O11">
        <v>20259.276000000002</v>
      </c>
      <c r="P11">
        <v>40</v>
      </c>
      <c r="Q11">
        <v>10</v>
      </c>
      <c r="R11">
        <f t="shared" si="2"/>
        <v>0.25</v>
      </c>
      <c r="S11">
        <f t="shared" si="3"/>
        <v>5064.8190000000004</v>
      </c>
      <c r="T11">
        <f>S11/F12</f>
        <v>5064.8181814739519</v>
      </c>
      <c r="U11" t="s">
        <v>50</v>
      </c>
      <c r="V11">
        <v>3451.0329999999999</v>
      </c>
      <c r="W11">
        <v>40</v>
      </c>
      <c r="X11">
        <v>10</v>
      </c>
      <c r="Y11">
        <v>0.25</v>
      </c>
      <c r="Z11">
        <v>862.75824999999998</v>
      </c>
      <c r="AA11">
        <f>Z11/F12</f>
        <v>862.75811056952853</v>
      </c>
    </row>
    <row r="12" spans="1:27" x14ac:dyDescent="0.3">
      <c r="E12">
        <v>24750.923999999999</v>
      </c>
      <c r="F12">
        <f t="shared" si="6"/>
        <v>1.0000001616101544</v>
      </c>
    </row>
    <row r="14" spans="1:27" x14ac:dyDescent="0.3">
      <c r="A14" t="s">
        <v>21</v>
      </c>
      <c r="G14" t="s">
        <v>21</v>
      </c>
    </row>
    <row r="16" spans="1:27" x14ac:dyDescent="0.3">
      <c r="B16" t="s">
        <v>31</v>
      </c>
      <c r="C16" t="s">
        <v>32</v>
      </c>
      <c r="D16" t="s">
        <v>33</v>
      </c>
      <c r="E16" t="s">
        <v>34</v>
      </c>
      <c r="F16" t="s">
        <v>46</v>
      </c>
      <c r="H16" t="s">
        <v>31</v>
      </c>
      <c r="I16" t="s">
        <v>35</v>
      </c>
      <c r="J16" t="s">
        <v>36</v>
      </c>
      <c r="K16" t="s">
        <v>37</v>
      </c>
      <c r="L16" t="s">
        <v>38</v>
      </c>
      <c r="M16" t="s">
        <v>39</v>
      </c>
      <c r="O16" t="s">
        <v>32</v>
      </c>
      <c r="P16" t="s">
        <v>35</v>
      </c>
      <c r="Q16" t="s">
        <v>36</v>
      </c>
      <c r="S16" t="s">
        <v>40</v>
      </c>
      <c r="T16" t="s">
        <v>41</v>
      </c>
      <c r="V16" t="s">
        <v>33</v>
      </c>
      <c r="W16" t="s">
        <v>35</v>
      </c>
      <c r="X16" t="s">
        <v>36</v>
      </c>
      <c r="Z16" t="s">
        <v>42</v>
      </c>
      <c r="AA16" t="s">
        <v>43</v>
      </c>
    </row>
    <row r="17" spans="1:27" x14ac:dyDescent="0.3">
      <c r="A17" t="s">
        <v>8</v>
      </c>
      <c r="B17">
        <v>23040.032999999999</v>
      </c>
      <c r="C17">
        <v>14858.347</v>
      </c>
      <c r="D17">
        <v>970.59799999999996</v>
      </c>
      <c r="E17" t="s">
        <v>45</v>
      </c>
      <c r="G17" t="s">
        <v>44</v>
      </c>
      <c r="H17">
        <v>23040.032999999999</v>
      </c>
      <c r="I17">
        <v>120</v>
      </c>
      <c r="J17">
        <v>10</v>
      </c>
      <c r="K17">
        <v>8.3333333333333329E-2</v>
      </c>
      <c r="L17">
        <v>1920.0027499999999</v>
      </c>
      <c r="M17">
        <f>L17/F18</f>
        <v>1395.6458259490626</v>
      </c>
      <c r="N17" t="s">
        <v>44</v>
      </c>
      <c r="O17">
        <v>14858.347</v>
      </c>
      <c r="P17">
        <v>106</v>
      </c>
      <c r="Q17">
        <v>10</v>
      </c>
      <c r="R17">
        <v>9.4339622641509441E-2</v>
      </c>
      <c r="S17">
        <v>1401.7308490566038</v>
      </c>
      <c r="T17">
        <f>S17/F18</f>
        <v>1018.9151075902807</v>
      </c>
      <c r="U17" t="s">
        <v>44</v>
      </c>
      <c r="V17">
        <v>970.59799999999996</v>
      </c>
      <c r="W17">
        <v>35</v>
      </c>
      <c r="X17">
        <v>3.61</v>
      </c>
      <c r="Y17">
        <v>0.10314285714285713</v>
      </c>
      <c r="Z17">
        <v>100.11025085714284</v>
      </c>
      <c r="AA17">
        <f>Z17/F18</f>
        <v>72.76992376364305</v>
      </c>
    </row>
    <row r="18" spans="1:27" x14ac:dyDescent="0.3">
      <c r="A18" t="s">
        <v>9</v>
      </c>
      <c r="B18">
        <v>22312.082999999999</v>
      </c>
      <c r="C18">
        <v>22174.004000000001</v>
      </c>
      <c r="D18">
        <v>1275.1130000000001</v>
      </c>
      <c r="E18">
        <v>23325.933000000001</v>
      </c>
      <c r="F18">
        <v>1.3757091622399011</v>
      </c>
      <c r="G18" t="s">
        <v>47</v>
      </c>
      <c r="H18">
        <v>22312.082999999999</v>
      </c>
      <c r="I18">
        <v>102</v>
      </c>
      <c r="J18">
        <v>10</v>
      </c>
      <c r="K18">
        <v>9.8039215686274508E-2</v>
      </c>
      <c r="L18">
        <v>2187.4591176470585</v>
      </c>
      <c r="M18">
        <f>L18/F19</f>
        <v>2031.9621359415328</v>
      </c>
      <c r="N18" t="s">
        <v>47</v>
      </c>
      <c r="O18">
        <v>22174.004000000001</v>
      </c>
      <c r="P18">
        <v>90</v>
      </c>
      <c r="Q18">
        <v>10</v>
      </c>
      <c r="R18">
        <v>0.1111111111111111</v>
      </c>
      <c r="S18">
        <v>2463.7782222222222</v>
      </c>
      <c r="T18">
        <f t="shared" ref="T18:T20" si="7">S18/F19</f>
        <v>2288.6389137630754</v>
      </c>
      <c r="U18" t="s">
        <v>47</v>
      </c>
      <c r="V18">
        <v>1275.1130000000001</v>
      </c>
      <c r="W18">
        <v>35</v>
      </c>
      <c r="X18">
        <v>4.41</v>
      </c>
      <c r="Y18">
        <v>0.126</v>
      </c>
      <c r="Z18">
        <v>160.66423800000001</v>
      </c>
      <c r="AA18">
        <f t="shared" ref="AA18:AA21" si="8">Z18/F19</f>
        <v>149.24331411828149</v>
      </c>
    </row>
    <row r="19" spans="1:27" x14ac:dyDescent="0.3">
      <c r="A19" t="s">
        <v>10</v>
      </c>
      <c r="B19">
        <v>27357.589</v>
      </c>
      <c r="C19">
        <v>23032.347000000002</v>
      </c>
      <c r="D19">
        <v>7166.134</v>
      </c>
      <c r="E19">
        <v>18253.103999999999</v>
      </c>
      <c r="F19">
        <v>1.0765255311381452</v>
      </c>
      <c r="G19" t="s">
        <v>48</v>
      </c>
      <c r="H19">
        <v>27357.589</v>
      </c>
      <c r="I19">
        <v>184</v>
      </c>
      <c r="J19">
        <v>10</v>
      </c>
      <c r="K19">
        <v>5.434782608695652E-2</v>
      </c>
      <c r="L19">
        <v>1541.1733152173913</v>
      </c>
      <c r="M19">
        <f>L19/F20</f>
        <v>1171.9644591547667</v>
      </c>
      <c r="N19" t="s">
        <v>48</v>
      </c>
      <c r="O19">
        <v>23032.347000000002</v>
      </c>
      <c r="P19">
        <v>164</v>
      </c>
      <c r="Q19">
        <v>10</v>
      </c>
      <c r="R19">
        <v>6.097560975609756E-2</v>
      </c>
      <c r="S19">
        <v>1404.4114024390244</v>
      </c>
      <c r="T19">
        <f t="shared" si="7"/>
        <v>1067.9657073209007</v>
      </c>
      <c r="U19" t="s">
        <v>48</v>
      </c>
      <c r="V19">
        <v>7166.134</v>
      </c>
      <c r="W19">
        <v>35</v>
      </c>
      <c r="X19">
        <v>2.44</v>
      </c>
      <c r="Y19">
        <v>6.9714285714285715E-2</v>
      </c>
      <c r="Z19">
        <v>499.58191314285716</v>
      </c>
      <c r="AA19">
        <f>Z19/F20</f>
        <v>379.90032714612971</v>
      </c>
    </row>
    <row r="20" spans="1:27" x14ac:dyDescent="0.3">
      <c r="A20" t="s">
        <v>19</v>
      </c>
      <c r="B20">
        <v>13116.74</v>
      </c>
      <c r="C20">
        <v>10655.276</v>
      </c>
      <c r="D20">
        <v>6359.9620000000004</v>
      </c>
      <c r="E20">
        <v>22297.153999999999</v>
      </c>
      <c r="F20">
        <v>1.3150341746104672</v>
      </c>
      <c r="G20" t="s">
        <v>49</v>
      </c>
      <c r="H20">
        <v>13116.74</v>
      </c>
      <c r="I20">
        <v>45</v>
      </c>
      <c r="J20">
        <v>10</v>
      </c>
      <c r="K20">
        <v>0.22222222222222221</v>
      </c>
      <c r="L20">
        <v>2914.8311111111111</v>
      </c>
      <c r="M20">
        <f>L20/F21</f>
        <v>2914.8312830210666</v>
      </c>
      <c r="N20" t="s">
        <v>49</v>
      </c>
      <c r="O20">
        <v>10655.276</v>
      </c>
      <c r="P20">
        <v>40</v>
      </c>
      <c r="Q20">
        <v>10</v>
      </c>
      <c r="R20">
        <v>0.25</v>
      </c>
      <c r="S20">
        <v>2663.819</v>
      </c>
      <c r="T20">
        <f t="shared" si="7"/>
        <v>2663.8191571058451</v>
      </c>
      <c r="U20" t="s">
        <v>49</v>
      </c>
      <c r="V20">
        <v>6359.9620000000004</v>
      </c>
      <c r="W20">
        <v>35</v>
      </c>
      <c r="X20">
        <v>10</v>
      </c>
      <c r="Y20">
        <v>0.2857142857142857</v>
      </c>
      <c r="Z20">
        <v>1817.1320000000001</v>
      </c>
      <c r="AA20">
        <f t="shared" si="8"/>
        <v>1817.1321071702166</v>
      </c>
    </row>
    <row r="21" spans="1:27" x14ac:dyDescent="0.3">
      <c r="A21" t="s">
        <v>11</v>
      </c>
      <c r="B21">
        <v>25741.153999999999</v>
      </c>
      <c r="C21">
        <v>12957.983</v>
      </c>
      <c r="D21">
        <v>1459.4259999999999</v>
      </c>
      <c r="E21">
        <v>16955.569</v>
      </c>
      <c r="F21">
        <v>0.9999999410223307</v>
      </c>
      <c r="G21" t="s">
        <v>50</v>
      </c>
      <c r="H21">
        <v>25741.153999999999</v>
      </c>
      <c r="I21">
        <v>70</v>
      </c>
      <c r="J21">
        <v>10</v>
      </c>
      <c r="K21">
        <v>0.14285714285714285</v>
      </c>
      <c r="L21">
        <v>3677.3077142857137</v>
      </c>
      <c r="M21">
        <f>L21/F22</f>
        <v>2940.8096120816631</v>
      </c>
      <c r="N21" t="s">
        <v>50</v>
      </c>
      <c r="O21">
        <v>12957.983</v>
      </c>
      <c r="P21">
        <v>62</v>
      </c>
      <c r="Q21">
        <v>10</v>
      </c>
      <c r="R21">
        <v>0.16129032258064516</v>
      </c>
      <c r="S21">
        <v>2089.9972580645162</v>
      </c>
      <c r="T21">
        <f>S21/F22</f>
        <v>1671.4086781106687</v>
      </c>
      <c r="U21" t="s">
        <v>50</v>
      </c>
      <c r="V21">
        <v>1459.4259999999999</v>
      </c>
      <c r="W21">
        <v>35</v>
      </c>
      <c r="X21">
        <v>6.43</v>
      </c>
      <c r="Y21">
        <v>0.18371428571428572</v>
      </c>
      <c r="Z21">
        <v>268.11740514285714</v>
      </c>
      <c r="AA21">
        <f t="shared" si="8"/>
        <v>214.41834719117702</v>
      </c>
    </row>
    <row r="22" spans="1:27" x14ac:dyDescent="0.3">
      <c r="E22">
        <v>21201.933000000001</v>
      </c>
      <c r="F22">
        <v>1.2504405926783944</v>
      </c>
    </row>
    <row r="23" spans="1:27" x14ac:dyDescent="0.3">
      <c r="A23" t="s">
        <v>22</v>
      </c>
      <c r="G23" t="s">
        <v>22</v>
      </c>
    </row>
    <row r="25" spans="1:27" x14ac:dyDescent="0.3">
      <c r="B25" t="s">
        <v>31</v>
      </c>
      <c r="C25" t="s">
        <v>32</v>
      </c>
      <c r="D25" t="s">
        <v>33</v>
      </c>
      <c r="E25" t="s">
        <v>34</v>
      </c>
      <c r="F25" t="s">
        <v>46</v>
      </c>
      <c r="H25" t="s">
        <v>31</v>
      </c>
      <c r="I25" t="s">
        <v>35</v>
      </c>
      <c r="J25" t="s">
        <v>36</v>
      </c>
      <c r="K25" t="s">
        <v>37</v>
      </c>
      <c r="L25" t="s">
        <v>38</v>
      </c>
      <c r="M25" t="s">
        <v>39</v>
      </c>
      <c r="O25" t="s">
        <v>32</v>
      </c>
      <c r="P25" t="s">
        <v>35</v>
      </c>
      <c r="Q25" t="s">
        <v>36</v>
      </c>
      <c r="R25" t="s">
        <v>37</v>
      </c>
      <c r="S25" t="s">
        <v>40</v>
      </c>
      <c r="T25" t="s">
        <v>41</v>
      </c>
      <c r="V25" t="s">
        <v>33</v>
      </c>
      <c r="W25" t="s">
        <v>35</v>
      </c>
      <c r="X25" t="s">
        <v>36</v>
      </c>
      <c r="Y25" t="s">
        <v>37</v>
      </c>
      <c r="Z25" t="s">
        <v>42</v>
      </c>
      <c r="AA25" t="s">
        <v>43</v>
      </c>
    </row>
    <row r="26" spans="1:27" x14ac:dyDescent="0.3">
      <c r="A26" t="s">
        <v>8</v>
      </c>
      <c r="B26">
        <v>35585.275999999998</v>
      </c>
      <c r="C26">
        <v>27864.539000000001</v>
      </c>
      <c r="D26">
        <v>2231.134</v>
      </c>
      <c r="E26" t="s">
        <v>45</v>
      </c>
      <c r="G26" t="s">
        <v>44</v>
      </c>
      <c r="H26">
        <v>35585.275999999998</v>
      </c>
      <c r="I26">
        <v>205.9</v>
      </c>
      <c r="J26">
        <v>10</v>
      </c>
      <c r="K26">
        <v>4.8567265662943178E-2</v>
      </c>
      <c r="L26">
        <v>1485.4432248664402</v>
      </c>
      <c r="M26">
        <f>L26/F27</f>
        <v>1217.9856882110726</v>
      </c>
      <c r="N26" t="s">
        <v>44</v>
      </c>
      <c r="O26">
        <v>20864.539000000001</v>
      </c>
      <c r="P26">
        <v>185</v>
      </c>
      <c r="Q26">
        <v>10</v>
      </c>
      <c r="R26">
        <v>5.4054054054054057E-2</v>
      </c>
      <c r="S26">
        <v>1127.812918918919</v>
      </c>
      <c r="T26">
        <f>S26/F27</f>
        <v>924.74755764987719</v>
      </c>
      <c r="U26" t="s">
        <v>44</v>
      </c>
      <c r="V26">
        <v>2231.134</v>
      </c>
      <c r="W26">
        <v>35</v>
      </c>
      <c r="X26">
        <v>2.4300000000000002</v>
      </c>
      <c r="Y26">
        <v>6.9428571428571437E-2</v>
      </c>
      <c r="Z26">
        <v>154.90444628571399</v>
      </c>
      <c r="AA26">
        <f>Z26/F27</f>
        <v>127.01353741286501</v>
      </c>
    </row>
    <row r="27" spans="1:27" x14ac:dyDescent="0.3">
      <c r="A27" t="s">
        <v>9</v>
      </c>
      <c r="B27">
        <v>21808.447</v>
      </c>
      <c r="C27">
        <v>20563.518</v>
      </c>
      <c r="D27">
        <v>1102.355</v>
      </c>
      <c r="E27">
        <v>22331.267</v>
      </c>
      <c r="F27">
        <v>1.2195900487535272</v>
      </c>
      <c r="G27" t="s">
        <v>47</v>
      </c>
      <c r="H27">
        <v>21808.447</v>
      </c>
      <c r="I27">
        <v>164.2</v>
      </c>
      <c r="J27">
        <v>10</v>
      </c>
      <c r="K27">
        <v>6.090133982947625E-2</v>
      </c>
      <c r="L27">
        <v>1328.1636419001218</v>
      </c>
      <c r="M27">
        <f>L27/F28</f>
        <v>1167.2520943515722</v>
      </c>
      <c r="N27" t="s">
        <v>47</v>
      </c>
      <c r="O27">
        <v>20563.518</v>
      </c>
      <c r="P27">
        <v>113</v>
      </c>
      <c r="Q27">
        <v>10</v>
      </c>
      <c r="R27">
        <v>8.8495575221238937E-2</v>
      </c>
      <c r="S27">
        <v>1819.7803539823008</v>
      </c>
      <c r="T27">
        <f t="shared" ref="T27:T29" si="9">S27/F28</f>
        <v>1599.3077678340949</v>
      </c>
      <c r="U27" t="s">
        <v>47</v>
      </c>
      <c r="V27">
        <v>1102.355</v>
      </c>
      <c r="W27">
        <v>35</v>
      </c>
      <c r="X27">
        <v>3.5</v>
      </c>
      <c r="Y27">
        <v>0.1</v>
      </c>
      <c r="Z27">
        <v>110.2355</v>
      </c>
      <c r="AA27">
        <f t="shared" ref="AA27:AA30" si="10">Z27/F28</f>
        <v>96.880093828505011</v>
      </c>
    </row>
    <row r="28" spans="1:27" x14ac:dyDescent="0.3">
      <c r="A28" t="s">
        <v>10</v>
      </c>
      <c r="B28">
        <v>28008.953000000001</v>
      </c>
      <c r="C28">
        <v>16131.103999999999</v>
      </c>
      <c r="D28">
        <v>4852.8109999999997</v>
      </c>
      <c r="E28">
        <v>20334.66</v>
      </c>
      <c r="F28">
        <v>1.1378550086371348</v>
      </c>
      <c r="G28" t="s">
        <v>48</v>
      </c>
      <c r="H28">
        <v>28008.953000000001</v>
      </c>
      <c r="I28">
        <v>260</v>
      </c>
      <c r="J28">
        <v>10</v>
      </c>
      <c r="K28">
        <v>3.8461538461538464E-2</v>
      </c>
      <c r="L28">
        <v>1077.2674230769233</v>
      </c>
      <c r="M28">
        <f>L28/F29</f>
        <v>736.18430083509247</v>
      </c>
      <c r="N28" t="s">
        <v>48</v>
      </c>
      <c r="O28">
        <v>20131.103999999999</v>
      </c>
      <c r="P28">
        <v>187</v>
      </c>
      <c r="Q28">
        <v>10</v>
      </c>
      <c r="R28">
        <v>5.3475935828877004E-2</v>
      </c>
      <c r="S28">
        <v>1076.5296256684492</v>
      </c>
      <c r="T28">
        <f t="shared" si="9"/>
        <v>735.68010395910778</v>
      </c>
      <c r="U28" t="s">
        <v>48</v>
      </c>
      <c r="V28">
        <v>4852.8109999999997</v>
      </c>
      <c r="W28">
        <v>35</v>
      </c>
      <c r="X28">
        <v>2.12</v>
      </c>
      <c r="Y28">
        <v>6.0571428571428575E-2</v>
      </c>
      <c r="Z28">
        <v>293.94169485714286</v>
      </c>
      <c r="AA28">
        <f t="shared" si="10"/>
        <v>200.87422721520088</v>
      </c>
    </row>
    <row r="29" spans="1:27" x14ac:dyDescent="0.3">
      <c r="A29" t="s">
        <v>19</v>
      </c>
      <c r="B29">
        <v>33726.760999999999</v>
      </c>
      <c r="C29">
        <v>19241.103999999999</v>
      </c>
      <c r="D29">
        <v>9766.7610000000004</v>
      </c>
      <c r="E29">
        <v>26793.933000000001</v>
      </c>
      <c r="F29">
        <v>1.4633121378096794</v>
      </c>
      <c r="G29" t="s">
        <v>49</v>
      </c>
      <c r="H29">
        <v>33726.760999999999</v>
      </c>
      <c r="I29">
        <v>50</v>
      </c>
      <c r="J29">
        <v>10</v>
      </c>
      <c r="K29">
        <v>0.2</v>
      </c>
      <c r="L29">
        <v>6545.3522000000003</v>
      </c>
      <c r="M29">
        <f>L29/F30</f>
        <v>6545.352914930083</v>
      </c>
      <c r="N29" t="s">
        <v>49</v>
      </c>
      <c r="O29">
        <v>19241.103999999999</v>
      </c>
      <c r="P29">
        <v>40</v>
      </c>
      <c r="Q29">
        <v>10</v>
      </c>
      <c r="R29">
        <v>0.25</v>
      </c>
      <c r="S29">
        <v>4810.2759999999998</v>
      </c>
      <c r="T29">
        <f t="shared" si="9"/>
        <v>4810.2765254126762</v>
      </c>
      <c r="U29" t="s">
        <v>49</v>
      </c>
      <c r="V29">
        <v>9766.7610000000004</v>
      </c>
      <c r="W29">
        <v>35</v>
      </c>
      <c r="X29">
        <v>10</v>
      </c>
      <c r="Y29">
        <v>0.2857142857142857</v>
      </c>
      <c r="Z29">
        <v>2790.5031428571428</v>
      </c>
      <c r="AA29">
        <f t="shared" si="10"/>
        <v>2790.5034476558126</v>
      </c>
    </row>
    <row r="30" spans="1:27" x14ac:dyDescent="0.3">
      <c r="A30" t="s">
        <v>11</v>
      </c>
      <c r="B30">
        <v>23755.295999999998</v>
      </c>
      <c r="C30">
        <v>17545.347000000002</v>
      </c>
      <c r="D30">
        <v>10994.64</v>
      </c>
      <c r="E30">
        <v>20810.468000000001</v>
      </c>
      <c r="F30">
        <v>0.99999989077287477</v>
      </c>
      <c r="G30" t="s">
        <v>50</v>
      </c>
      <c r="H30">
        <v>23755.295999999998</v>
      </c>
      <c r="I30">
        <v>134</v>
      </c>
      <c r="J30">
        <v>10</v>
      </c>
      <c r="K30">
        <v>7.4626865671641784E-2</v>
      </c>
      <c r="L30">
        <v>2369.7982089552233</v>
      </c>
      <c r="M30">
        <f>L30/F31</f>
        <v>1616.4590714456169</v>
      </c>
      <c r="N30" t="s">
        <v>50</v>
      </c>
      <c r="O30">
        <v>17545.347000000002</v>
      </c>
      <c r="P30">
        <v>92</v>
      </c>
      <c r="Q30">
        <v>10</v>
      </c>
      <c r="R30">
        <v>0.10869565217391304</v>
      </c>
      <c r="S30">
        <v>1907.1029347826088</v>
      </c>
      <c r="T30">
        <f>S30/F31</f>
        <v>1300.8507760114333</v>
      </c>
      <c r="U30" t="s">
        <v>50</v>
      </c>
      <c r="V30">
        <v>10994.64</v>
      </c>
      <c r="W30">
        <v>35</v>
      </c>
      <c r="X30">
        <v>4.3</v>
      </c>
      <c r="Y30">
        <v>0.12285714285714285</v>
      </c>
      <c r="Z30">
        <v>1350.770057142857</v>
      </c>
      <c r="AA30">
        <f t="shared" si="10"/>
        <v>921.37149232985234</v>
      </c>
    </row>
    <row r="31" spans="1:27" x14ac:dyDescent="0.3">
      <c r="E31">
        <v>26843.933000000001</v>
      </c>
      <c r="F31">
        <v>1.466042815940825</v>
      </c>
    </row>
    <row r="34" spans="1:20" x14ac:dyDescent="0.3">
      <c r="H34" s="5" t="s">
        <v>51</v>
      </c>
      <c r="I34" s="5"/>
      <c r="J34" s="5"/>
      <c r="K34" s="5"/>
      <c r="L34" s="5"/>
      <c r="M34" s="5"/>
    </row>
    <row r="36" spans="1:20" x14ac:dyDescent="0.3">
      <c r="B36" t="s">
        <v>39</v>
      </c>
      <c r="C36" t="s">
        <v>41</v>
      </c>
      <c r="D36" t="s">
        <v>43</v>
      </c>
      <c r="F36" t="s">
        <v>52</v>
      </c>
      <c r="H36" t="s">
        <v>53</v>
      </c>
      <c r="J36" t="s">
        <v>54</v>
      </c>
      <c r="L36" t="s">
        <v>55</v>
      </c>
    </row>
    <row r="37" spans="1:20" x14ac:dyDescent="0.3">
      <c r="A37" t="s">
        <v>8</v>
      </c>
      <c r="B37">
        <v>3480.2781135071341</v>
      </c>
      <c r="C37">
        <v>1373.107375180796</v>
      </c>
      <c r="D37">
        <v>543.00108161457592</v>
      </c>
      <c r="F37">
        <f>SUM(B37,C37,D37)</f>
        <v>5396.3865703025058</v>
      </c>
      <c r="H37">
        <f>B37/F37</f>
        <v>0.64492750253657971</v>
      </c>
      <c r="J37">
        <f>C37/F37</f>
        <v>0.25444940930238502</v>
      </c>
      <c r="L37">
        <f>D37/F37</f>
        <v>0.1006230881610353</v>
      </c>
      <c r="O37" s="1" t="s">
        <v>31</v>
      </c>
      <c r="P37" s="3" t="s">
        <v>8</v>
      </c>
      <c r="Q37" s="3" t="s">
        <v>9</v>
      </c>
      <c r="R37" s="3" t="s">
        <v>10</v>
      </c>
      <c r="S37" s="3" t="s">
        <v>19</v>
      </c>
      <c r="T37" s="3" t="s">
        <v>11</v>
      </c>
    </row>
    <row r="38" spans="1:20" x14ac:dyDescent="0.3">
      <c r="A38" t="s">
        <v>9</v>
      </c>
      <c r="B38">
        <v>1992.4515628534898</v>
      </c>
      <c r="C38">
        <v>2101.7205062087414</v>
      </c>
      <c r="D38">
        <v>313.9916551983427</v>
      </c>
      <c r="F38">
        <f t="shared" ref="F38:F60" si="11">SUM(B38,C38,D38)</f>
        <v>4408.1637242605739</v>
      </c>
      <c r="H38">
        <f t="shared" ref="H38:H41" si="12">B38/F38</f>
        <v>0.45199127969950886</v>
      </c>
      <c r="J38">
        <f t="shared" ref="J38:J41" si="13">C38/F38</f>
        <v>0.47677913926876309</v>
      </c>
      <c r="L38">
        <f t="shared" ref="L38:L41" si="14">D38/F38</f>
        <v>7.1229581031728065E-2</v>
      </c>
      <c r="O38" s="1" t="s">
        <v>3</v>
      </c>
      <c r="P38" s="4">
        <v>0.64492799999999995</v>
      </c>
      <c r="Q38" s="4">
        <v>0.45199099999999998</v>
      </c>
      <c r="R38" s="4">
        <v>0.71797599999999995</v>
      </c>
      <c r="S38" s="4">
        <v>0.43553199999999997</v>
      </c>
      <c r="T38" s="4">
        <v>0.47528700000000002</v>
      </c>
    </row>
    <row r="39" spans="1:20" x14ac:dyDescent="0.3">
      <c r="A39" t="s">
        <v>10</v>
      </c>
      <c r="B39">
        <v>3668.5075231877681</v>
      </c>
      <c r="C39">
        <v>1143.2878432161874</v>
      </c>
      <c r="D39">
        <v>297.71710520314298</v>
      </c>
      <c r="F39">
        <f t="shared" si="11"/>
        <v>5109.5124716070986</v>
      </c>
      <c r="H39">
        <f t="shared" si="12"/>
        <v>0.71797603853071912</v>
      </c>
      <c r="J39">
        <f t="shared" si="13"/>
        <v>0.22375673796067441</v>
      </c>
      <c r="L39">
        <f t="shared" si="14"/>
        <v>5.8267223508606449E-2</v>
      </c>
      <c r="O39" s="1" t="s">
        <v>12</v>
      </c>
      <c r="P39" s="4">
        <v>0.56110199999999999</v>
      </c>
      <c r="Q39" s="4">
        <v>0.45459300000000002</v>
      </c>
      <c r="R39" s="4">
        <v>0.44734400000000002</v>
      </c>
      <c r="S39" s="4">
        <v>0.394121</v>
      </c>
      <c r="T39" s="4">
        <v>0.60928800000000005</v>
      </c>
    </row>
    <row r="40" spans="1:20" x14ac:dyDescent="0.3">
      <c r="A40" t="s">
        <v>19</v>
      </c>
      <c r="B40">
        <v>2985.8919787103082</v>
      </c>
      <c r="C40">
        <v>2736.0138160899128</v>
      </c>
      <c r="D40">
        <v>1133.8275320081505</v>
      </c>
      <c r="F40">
        <f t="shared" si="11"/>
        <v>6855.7333268083712</v>
      </c>
      <c r="H40">
        <f t="shared" si="12"/>
        <v>0.43553210668717257</v>
      </c>
      <c r="J40">
        <f t="shared" si="13"/>
        <v>0.39908404916963724</v>
      </c>
      <c r="L40">
        <f t="shared" si="14"/>
        <v>0.16538384414319018</v>
      </c>
      <c r="O40" s="1" t="s">
        <v>14</v>
      </c>
      <c r="P40" s="4">
        <v>0.53661700000000001</v>
      </c>
      <c r="Q40" s="4">
        <v>0.40764</v>
      </c>
      <c r="R40" s="4">
        <v>0.44010700000000003</v>
      </c>
      <c r="S40" s="4">
        <v>0.462696</v>
      </c>
      <c r="T40" s="4">
        <v>0.421097</v>
      </c>
    </row>
    <row r="41" spans="1:20" x14ac:dyDescent="0.3">
      <c r="A41" t="s">
        <v>11</v>
      </c>
      <c r="B41">
        <v>5369.2199322795377</v>
      </c>
      <c r="C41">
        <v>5064.8181814739519</v>
      </c>
      <c r="D41">
        <v>862.75811056952853</v>
      </c>
      <c r="F41">
        <f t="shared" si="11"/>
        <v>11296.796224323018</v>
      </c>
      <c r="H41">
        <f t="shared" si="12"/>
        <v>0.47528695974165885</v>
      </c>
      <c r="J41">
        <f t="shared" si="13"/>
        <v>0.44834111201979043</v>
      </c>
      <c r="L41">
        <f t="shared" si="14"/>
        <v>7.637192823855074E-2</v>
      </c>
      <c r="O41" s="4"/>
      <c r="P41" s="4"/>
      <c r="Q41" s="4"/>
      <c r="R41" s="4"/>
      <c r="S41" s="4"/>
      <c r="T41" s="1"/>
    </row>
    <row r="42" spans="1:20" x14ac:dyDescent="0.3">
      <c r="O42" s="1"/>
      <c r="P42" s="1"/>
      <c r="Q42" s="1"/>
      <c r="R42" s="1"/>
      <c r="S42" s="1"/>
      <c r="T42" s="1"/>
    </row>
    <row r="43" spans="1:20" x14ac:dyDescent="0.3">
      <c r="O43" s="1" t="s">
        <v>32</v>
      </c>
      <c r="P43" s="3" t="s">
        <v>8</v>
      </c>
      <c r="Q43" s="3" t="s">
        <v>9</v>
      </c>
      <c r="R43" s="3" t="s">
        <v>10</v>
      </c>
      <c r="S43" s="3" t="s">
        <v>19</v>
      </c>
      <c r="T43" s="3" t="s">
        <v>11</v>
      </c>
    </row>
    <row r="44" spans="1:20" x14ac:dyDescent="0.3">
      <c r="O44" s="1" t="s">
        <v>3</v>
      </c>
      <c r="P44" s="4">
        <v>0.25444899999999998</v>
      </c>
      <c r="Q44" s="4">
        <v>0.47677900000000001</v>
      </c>
      <c r="R44" s="4">
        <v>0.22375700000000001</v>
      </c>
      <c r="S44" s="4">
        <v>0.39908399999999999</v>
      </c>
      <c r="T44" s="4">
        <v>0.44834099999999999</v>
      </c>
    </row>
    <row r="45" spans="1:20" x14ac:dyDescent="0.3">
      <c r="O45" s="1" t="s">
        <v>12</v>
      </c>
      <c r="P45" s="4">
        <v>0.40964200000000001</v>
      </c>
      <c r="Q45" s="4">
        <v>0.51201799999999997</v>
      </c>
      <c r="R45" s="4">
        <v>0.40764699999999998</v>
      </c>
      <c r="S45" s="4">
        <v>0.36018099999999997</v>
      </c>
      <c r="T45" s="4">
        <v>0.34628799999999998</v>
      </c>
    </row>
    <row r="46" spans="1:20" x14ac:dyDescent="0.3">
      <c r="B46" t="s">
        <v>39</v>
      </c>
      <c r="C46" t="s">
        <v>41</v>
      </c>
      <c r="D46" t="s">
        <v>43</v>
      </c>
      <c r="F46" t="s">
        <v>52</v>
      </c>
      <c r="H46" t="s">
        <v>53</v>
      </c>
      <c r="J46" t="s">
        <v>54</v>
      </c>
      <c r="L46" t="s">
        <v>55</v>
      </c>
      <c r="O46" s="1" t="s">
        <v>14</v>
      </c>
      <c r="P46" s="4">
        <v>0.40742299999999998</v>
      </c>
      <c r="Q46" s="4">
        <v>0.558527</v>
      </c>
      <c r="R46" s="4">
        <v>0.43980599999999997</v>
      </c>
      <c r="S46" s="4">
        <v>0.34004200000000001</v>
      </c>
      <c r="T46" s="4">
        <v>0.33888000000000001</v>
      </c>
    </row>
    <row r="47" spans="1:20" x14ac:dyDescent="0.3">
      <c r="A47" t="s">
        <v>8</v>
      </c>
      <c r="B47">
        <v>1395.6458259490626</v>
      </c>
      <c r="C47">
        <v>1018.9151075902807</v>
      </c>
      <c r="D47">
        <v>72.76992376364305</v>
      </c>
      <c r="F47">
        <f t="shared" si="11"/>
        <v>2487.3308573029863</v>
      </c>
      <c r="H47">
        <f>B47/F47</f>
        <v>0.56110180189794368</v>
      </c>
      <c r="J47">
        <f>C47/F47</f>
        <v>0.40964196805530356</v>
      </c>
      <c r="L47">
        <f>D47/F47</f>
        <v>2.9256230046752808E-2</v>
      </c>
      <c r="O47" s="1"/>
      <c r="P47" s="4"/>
      <c r="Q47" s="4"/>
      <c r="R47" s="4"/>
      <c r="S47" s="4"/>
      <c r="T47" s="4"/>
    </row>
    <row r="48" spans="1:20" x14ac:dyDescent="0.3">
      <c r="A48" t="s">
        <v>9</v>
      </c>
      <c r="B48">
        <v>2031.9621359415328</v>
      </c>
      <c r="C48">
        <v>2288.6389137630754</v>
      </c>
      <c r="D48">
        <v>149.24331411828149</v>
      </c>
      <c r="F48">
        <f t="shared" si="11"/>
        <v>4469.84436382289</v>
      </c>
      <c r="H48">
        <f t="shared" ref="H48:H51" si="15">B48/F48</f>
        <v>0.45459348705458547</v>
      </c>
      <c r="J48">
        <f t="shared" ref="J48:J51" si="16">C48/F48</f>
        <v>0.51201758438982614</v>
      </c>
      <c r="L48">
        <f t="shared" ref="L48:L51" si="17">D48/F48</f>
        <v>3.3388928555588296E-2</v>
      </c>
      <c r="O48" s="1"/>
      <c r="P48" s="1"/>
      <c r="Q48" s="1"/>
      <c r="R48" s="1"/>
      <c r="S48" s="1"/>
      <c r="T48" s="1"/>
    </row>
    <row r="49" spans="1:20" x14ac:dyDescent="0.3">
      <c r="A49" t="s">
        <v>10</v>
      </c>
      <c r="B49">
        <v>1171.9644591547667</v>
      </c>
      <c r="C49">
        <v>1067.9657073209007</v>
      </c>
      <c r="D49">
        <v>379.90032714612971</v>
      </c>
      <c r="F49">
        <f t="shared" si="11"/>
        <v>2619.8304936217974</v>
      </c>
      <c r="H49">
        <f t="shared" si="15"/>
        <v>0.4473436208976172</v>
      </c>
      <c r="J49">
        <f t="shared" si="16"/>
        <v>0.40764687254421805</v>
      </c>
      <c r="L49">
        <f t="shared" si="17"/>
        <v>0.14500950655816464</v>
      </c>
      <c r="O49" s="1" t="s">
        <v>33</v>
      </c>
      <c r="P49" s="3" t="s">
        <v>8</v>
      </c>
      <c r="Q49" s="3" t="s">
        <v>9</v>
      </c>
      <c r="R49" s="3" t="s">
        <v>10</v>
      </c>
      <c r="S49" s="3" t="s">
        <v>19</v>
      </c>
      <c r="T49" s="3" t="s">
        <v>11</v>
      </c>
    </row>
    <row r="50" spans="1:20" x14ac:dyDescent="0.3">
      <c r="A50" t="s">
        <v>19</v>
      </c>
      <c r="B50">
        <v>2914.8312830210666</v>
      </c>
      <c r="C50">
        <v>2663.8191571058451</v>
      </c>
      <c r="D50">
        <v>1817.1321071702166</v>
      </c>
      <c r="F50">
        <f t="shared" si="11"/>
        <v>7395.782547297129</v>
      </c>
      <c r="H50">
        <f t="shared" si="15"/>
        <v>0.39412073899959704</v>
      </c>
      <c r="J50">
        <f t="shared" si="16"/>
        <v>0.36018083821019958</v>
      </c>
      <c r="L50">
        <f t="shared" si="17"/>
        <v>0.24569842279020329</v>
      </c>
      <c r="O50" s="1" t="s">
        <v>3</v>
      </c>
      <c r="P50" s="4">
        <v>0.100623</v>
      </c>
      <c r="Q50" s="4">
        <v>7.1230000000000002E-2</v>
      </c>
      <c r="R50" s="4">
        <v>5.8266999999999999E-2</v>
      </c>
      <c r="S50" s="4">
        <v>0.165384</v>
      </c>
      <c r="T50" s="4">
        <v>7.6371999999999995E-2</v>
      </c>
    </row>
    <row r="51" spans="1:20" x14ac:dyDescent="0.3">
      <c r="A51" t="s">
        <v>11</v>
      </c>
      <c r="B51">
        <v>2940.8096120816631</v>
      </c>
      <c r="C51">
        <v>1671.4086781106687</v>
      </c>
      <c r="D51">
        <v>214.41834719117702</v>
      </c>
      <c r="F51">
        <f t="shared" si="11"/>
        <v>4826.636637383509</v>
      </c>
      <c r="H51">
        <f t="shared" si="15"/>
        <v>0.60928755011395652</v>
      </c>
      <c r="J51">
        <f t="shared" si="16"/>
        <v>0.34628848278430369</v>
      </c>
      <c r="L51">
        <f t="shared" si="17"/>
        <v>4.4423967101739799E-2</v>
      </c>
      <c r="O51" s="1" t="s">
        <v>12</v>
      </c>
      <c r="P51" s="4">
        <v>2.9256000000000001E-2</v>
      </c>
      <c r="Q51" s="4">
        <v>3.3389000000000002E-2</v>
      </c>
      <c r="R51" s="4">
        <v>0.14501</v>
      </c>
      <c r="S51" s="4">
        <v>0.245698</v>
      </c>
      <c r="T51" s="4">
        <v>4.4423999999999998E-2</v>
      </c>
    </row>
    <row r="52" spans="1:20" x14ac:dyDescent="0.3">
      <c r="O52" s="1" t="s">
        <v>14</v>
      </c>
      <c r="P52" s="4">
        <v>5.5959000000000002E-2</v>
      </c>
      <c r="Q52" s="4">
        <v>3.3833000000000002E-2</v>
      </c>
      <c r="R52" s="4">
        <v>0.120087</v>
      </c>
      <c r="S52" s="4">
        <v>0.19726299999999999</v>
      </c>
      <c r="T52" s="4">
        <v>0.24002299999999999</v>
      </c>
    </row>
    <row r="53" spans="1:20" x14ac:dyDescent="0.3">
      <c r="O53" s="1"/>
      <c r="P53" s="4"/>
      <c r="Q53" s="4"/>
      <c r="R53" s="4"/>
      <c r="S53" s="4"/>
      <c r="T53" s="4"/>
    </row>
    <row r="55" spans="1:20" x14ac:dyDescent="0.3">
      <c r="B55" t="s">
        <v>39</v>
      </c>
      <c r="C55" t="s">
        <v>41</v>
      </c>
      <c r="D55" t="s">
        <v>43</v>
      </c>
      <c r="F55" t="s">
        <v>52</v>
      </c>
      <c r="H55" t="s">
        <v>53</v>
      </c>
      <c r="J55" t="s">
        <v>54</v>
      </c>
      <c r="L55" t="s">
        <v>55</v>
      </c>
    </row>
    <row r="56" spans="1:20" x14ac:dyDescent="0.3">
      <c r="A56" t="s">
        <v>8</v>
      </c>
      <c r="B56">
        <v>1217.9856882110726</v>
      </c>
      <c r="C56">
        <v>924.74755764987719</v>
      </c>
      <c r="D56">
        <v>127.01353741286501</v>
      </c>
      <c r="F56">
        <f t="shared" si="11"/>
        <v>2269.7467832738148</v>
      </c>
      <c r="H56">
        <f>B56/F56</f>
        <v>0.53661743115427463</v>
      </c>
      <c r="J56">
        <f>C56/F56</f>
        <v>0.407423226442929</v>
      </c>
      <c r="L56">
        <f>D56/F56</f>
        <v>5.5959342402796354E-2</v>
      </c>
    </row>
    <row r="57" spans="1:20" x14ac:dyDescent="0.3">
      <c r="A57" t="s">
        <v>9</v>
      </c>
      <c r="B57">
        <v>1167.2520943515722</v>
      </c>
      <c r="C57">
        <v>1599.3077678340949</v>
      </c>
      <c r="D57">
        <v>96.880093828505011</v>
      </c>
      <c r="F57">
        <f t="shared" si="11"/>
        <v>2863.4399560141719</v>
      </c>
      <c r="H57">
        <f t="shared" ref="H57:H60" si="18">B57/F57</f>
        <v>0.40763980117688736</v>
      </c>
      <c r="J57">
        <f t="shared" ref="J57:J60" si="19">C57/F57</f>
        <v>0.55852673441781764</v>
      </c>
      <c r="L57">
        <f t="shared" ref="L57:L60" si="20">D57/F57</f>
        <v>3.3833464405295013E-2</v>
      </c>
    </row>
    <row r="58" spans="1:20" x14ac:dyDescent="0.3">
      <c r="A58" t="s">
        <v>10</v>
      </c>
      <c r="B58">
        <v>736.18430083509247</v>
      </c>
      <c r="C58">
        <v>735.68010395910778</v>
      </c>
      <c r="D58">
        <v>200.87422721520088</v>
      </c>
      <c r="F58">
        <f t="shared" si="11"/>
        <v>1672.738632009401</v>
      </c>
      <c r="H58">
        <f t="shared" si="18"/>
        <v>0.44010719113406294</v>
      </c>
      <c r="J58">
        <f t="shared" si="19"/>
        <v>0.43980577113554292</v>
      </c>
      <c r="L58">
        <f t="shared" si="20"/>
        <v>0.12008703773039417</v>
      </c>
    </row>
    <row r="59" spans="1:20" x14ac:dyDescent="0.3">
      <c r="A59" t="s">
        <v>19</v>
      </c>
      <c r="B59">
        <v>6545.352914930083</v>
      </c>
      <c r="C59">
        <v>4810.2765254126762</v>
      </c>
      <c r="D59">
        <v>2790.5034476558126</v>
      </c>
      <c r="F59">
        <f t="shared" si="11"/>
        <v>14146.132887998572</v>
      </c>
      <c r="H59">
        <f t="shared" si="18"/>
        <v>0.46269556257902045</v>
      </c>
      <c r="J59">
        <f t="shared" si="19"/>
        <v>0.34004180248396104</v>
      </c>
      <c r="L59">
        <f t="shared" si="20"/>
        <v>0.19726263493701843</v>
      </c>
    </row>
    <row r="60" spans="1:20" x14ac:dyDescent="0.3">
      <c r="A60" t="s">
        <v>11</v>
      </c>
      <c r="B60">
        <v>1616.4590714456169</v>
      </c>
      <c r="C60">
        <v>1300.8507760114333</v>
      </c>
      <c r="D60">
        <v>921.37149232985234</v>
      </c>
      <c r="F60">
        <f t="shared" si="11"/>
        <v>3838.6813397869028</v>
      </c>
      <c r="H60">
        <f t="shared" si="18"/>
        <v>0.42109748852853507</v>
      </c>
      <c r="J60">
        <f t="shared" si="19"/>
        <v>0.33887959454421596</v>
      </c>
      <c r="L60">
        <f t="shared" si="20"/>
        <v>0.24002291692724892</v>
      </c>
    </row>
  </sheetData>
  <mergeCells count="1">
    <mergeCell ref="H34:M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13C1E-42D2-4807-B019-1319251CE121}">
  <dimension ref="A1:AC49"/>
  <sheetViews>
    <sheetView topLeftCell="A19" workbookViewId="0">
      <selection activeCell="Y35" sqref="Y35"/>
    </sheetView>
  </sheetViews>
  <sheetFormatPr defaultRowHeight="14.4" x14ac:dyDescent="0.3"/>
  <cols>
    <col min="1" max="1" width="17.109375" customWidth="1"/>
    <col min="3" max="3" width="12.44140625" customWidth="1"/>
  </cols>
  <sheetData>
    <row r="1" spans="1:29" ht="18" x14ac:dyDescent="0.35">
      <c r="A1" s="2" t="s">
        <v>60</v>
      </c>
      <c r="B1" s="2" t="s">
        <v>56</v>
      </c>
      <c r="C1" s="2" t="s">
        <v>57</v>
      </c>
      <c r="D1" s="2" t="s">
        <v>59</v>
      </c>
      <c r="E1" s="2"/>
      <c r="F1" s="2"/>
      <c r="G1" s="2"/>
    </row>
    <row r="4" spans="1:29" x14ac:dyDescent="0.3">
      <c r="D4" t="s">
        <v>61</v>
      </c>
    </row>
    <row r="5" spans="1:29" x14ac:dyDescent="0.3">
      <c r="A5" t="s">
        <v>18</v>
      </c>
      <c r="B5" t="s">
        <v>46</v>
      </c>
      <c r="C5" t="s">
        <v>18</v>
      </c>
      <c r="E5" t="s">
        <v>31</v>
      </c>
      <c r="F5" t="s">
        <v>32</v>
      </c>
      <c r="G5" t="s">
        <v>33</v>
      </c>
      <c r="H5" t="s">
        <v>62</v>
      </c>
      <c r="J5" t="s">
        <v>31</v>
      </c>
      <c r="K5" t="s">
        <v>35</v>
      </c>
      <c r="L5" t="s">
        <v>36</v>
      </c>
      <c r="M5" t="s">
        <v>37</v>
      </c>
      <c r="N5" t="s">
        <v>38</v>
      </c>
      <c r="O5" t="s">
        <v>39</v>
      </c>
      <c r="Q5" t="s">
        <v>32</v>
      </c>
      <c r="R5" t="s">
        <v>35</v>
      </c>
      <c r="S5" t="s">
        <v>36</v>
      </c>
      <c r="T5" t="s">
        <v>37</v>
      </c>
      <c r="U5" t="s">
        <v>40</v>
      </c>
      <c r="V5" t="s">
        <v>41</v>
      </c>
      <c r="X5" t="s">
        <v>33</v>
      </c>
      <c r="Y5" t="s">
        <v>35</v>
      </c>
      <c r="Z5" t="s">
        <v>36</v>
      </c>
      <c r="AA5" t="s">
        <v>37</v>
      </c>
      <c r="AB5" t="s">
        <v>42</v>
      </c>
      <c r="AC5" t="s">
        <v>43</v>
      </c>
    </row>
    <row r="6" spans="1:29" x14ac:dyDescent="0.3">
      <c r="B6">
        <v>1.0101395018851826</v>
      </c>
      <c r="D6" t="s">
        <v>8</v>
      </c>
      <c r="E6">
        <v>18443.64</v>
      </c>
      <c r="F6">
        <v>9914.8610000000008</v>
      </c>
      <c r="G6">
        <v>949.74900000000002</v>
      </c>
      <c r="I6" t="s">
        <v>8</v>
      </c>
      <c r="J6">
        <v>18443.64</v>
      </c>
      <c r="K6">
        <v>50</v>
      </c>
      <c r="L6">
        <v>10</v>
      </c>
      <c r="M6">
        <v>0.2</v>
      </c>
      <c r="N6">
        <f>J6*M6</f>
        <v>3688.7280000000001</v>
      </c>
      <c r="O6">
        <f>N6/B6</f>
        <v>3651.7015650965791</v>
      </c>
      <c r="Q6">
        <v>9914.8610000000008</v>
      </c>
      <c r="R6">
        <v>50</v>
      </c>
      <c r="S6">
        <v>10</v>
      </c>
      <c r="T6">
        <v>0.2</v>
      </c>
      <c r="U6">
        <f>Q6*T6</f>
        <v>1982.9722000000002</v>
      </c>
      <c r="V6">
        <f>U6/B6</f>
        <v>1963.0676716426385</v>
      </c>
      <c r="X6">
        <v>949.74900000000002</v>
      </c>
      <c r="Y6">
        <v>38</v>
      </c>
      <c r="Z6">
        <v>10</v>
      </c>
      <c r="AA6">
        <v>0.26315789473684209</v>
      </c>
      <c r="AB6">
        <f>X6*AA6</f>
        <v>249.93394736842106</v>
      </c>
      <c r="AC6">
        <f>AB6/B6</f>
        <v>247.42517929650251</v>
      </c>
    </row>
    <row r="7" spans="1:29" x14ac:dyDescent="0.3">
      <c r="B7">
        <v>1.1448260105078922</v>
      </c>
      <c r="D7" t="s">
        <v>9</v>
      </c>
      <c r="E7">
        <v>16930.153999999999</v>
      </c>
      <c r="F7">
        <v>16897.326000000001</v>
      </c>
      <c r="G7">
        <v>6252.2759999999998</v>
      </c>
      <c r="I7" t="s">
        <v>9</v>
      </c>
      <c r="J7">
        <v>16930.153999999999</v>
      </c>
      <c r="K7">
        <v>107</v>
      </c>
      <c r="L7">
        <v>10</v>
      </c>
      <c r="M7">
        <v>9.3457943925233641E-2</v>
      </c>
      <c r="N7">
        <f t="shared" ref="N7:N25" si="0">J7*M7</f>
        <v>1582.2573831775699</v>
      </c>
      <c r="O7">
        <f t="shared" ref="O7:O8" si="1">N7/B7</f>
        <v>1382.0941947987494</v>
      </c>
      <c r="Q7">
        <v>16897.326000000001</v>
      </c>
      <c r="R7">
        <v>107</v>
      </c>
      <c r="S7">
        <v>10</v>
      </c>
      <c r="T7">
        <v>9.3457943925233641E-2</v>
      </c>
      <c r="U7">
        <f t="shared" ref="U7:U24" si="2">Q7*T7</f>
        <v>1579.1893457943925</v>
      </c>
      <c r="V7">
        <f t="shared" ref="V7:V10" si="3">U7/B7</f>
        <v>1379.4142789381581</v>
      </c>
      <c r="X7">
        <v>6252.2759999999998</v>
      </c>
      <c r="Y7">
        <v>86</v>
      </c>
      <c r="Z7">
        <v>10</v>
      </c>
      <c r="AA7">
        <v>0.11627906976744186</v>
      </c>
      <c r="AB7">
        <f t="shared" ref="AB7:AB24" si="4">X7*AA7</f>
        <v>727.00883720930233</v>
      </c>
      <c r="AC7">
        <f t="shared" ref="AC7:AC10" si="5">AB7/B7</f>
        <v>635.03871377517976</v>
      </c>
    </row>
    <row r="8" spans="1:29" x14ac:dyDescent="0.3">
      <c r="B8">
        <v>1.5043727667496805</v>
      </c>
      <c r="D8" t="s">
        <v>10</v>
      </c>
      <c r="E8">
        <v>27400.589</v>
      </c>
      <c r="F8">
        <v>20786.347000000002</v>
      </c>
      <c r="G8">
        <v>5430.2759999999998</v>
      </c>
      <c r="I8" t="s">
        <v>10</v>
      </c>
      <c r="J8">
        <v>27400.589</v>
      </c>
      <c r="K8">
        <v>64</v>
      </c>
      <c r="L8">
        <v>10</v>
      </c>
      <c r="M8">
        <v>0.15625</v>
      </c>
      <c r="N8">
        <f t="shared" si="0"/>
        <v>4281.3420312500002</v>
      </c>
      <c r="O8">
        <f t="shared" si="1"/>
        <v>2845.9316240483317</v>
      </c>
      <c r="Q8">
        <v>20786.347000000002</v>
      </c>
      <c r="R8">
        <v>64</v>
      </c>
      <c r="S8">
        <v>10</v>
      </c>
      <c r="T8">
        <v>0.15625</v>
      </c>
      <c r="U8">
        <f t="shared" si="2"/>
        <v>3247.8667187500005</v>
      </c>
      <c r="V8">
        <f t="shared" si="3"/>
        <v>2158.9507537864306</v>
      </c>
      <c r="X8">
        <v>5430.2759999999998</v>
      </c>
      <c r="Y8">
        <v>57</v>
      </c>
      <c r="Z8">
        <v>6.6</v>
      </c>
      <c r="AA8">
        <v>0.11578947368421053</v>
      </c>
      <c r="AB8">
        <f t="shared" si="4"/>
        <v>628.76879999999994</v>
      </c>
      <c r="AC8">
        <f t="shared" si="5"/>
        <v>417.96077002810017</v>
      </c>
    </row>
    <row r="9" spans="1:29" x14ac:dyDescent="0.3">
      <c r="B9">
        <v>1.6663693713203391</v>
      </c>
      <c r="D9" t="s">
        <v>19</v>
      </c>
      <c r="E9">
        <v>26658.781999999999</v>
      </c>
      <c r="F9">
        <v>25389.347000000002</v>
      </c>
      <c r="G9">
        <v>5137.9120000000003</v>
      </c>
      <c r="I9" t="s">
        <v>19</v>
      </c>
      <c r="J9">
        <v>26658.781999999999</v>
      </c>
      <c r="K9">
        <v>66</v>
      </c>
      <c r="L9">
        <v>10</v>
      </c>
      <c r="M9">
        <v>0.15151515151515152</v>
      </c>
      <c r="N9">
        <f t="shared" si="0"/>
        <v>4039.209393939394</v>
      </c>
      <c r="O9">
        <f>N9/B9</f>
        <v>2423.9580152262083</v>
      </c>
      <c r="Q9">
        <v>25389.347000000002</v>
      </c>
      <c r="R9">
        <v>66</v>
      </c>
      <c r="S9">
        <v>10</v>
      </c>
      <c r="T9">
        <v>0.15151515151515152</v>
      </c>
      <c r="U9">
        <f t="shared" si="2"/>
        <v>3846.870757575758</v>
      </c>
      <c r="V9">
        <f t="shared" si="3"/>
        <v>2308.5342444380803</v>
      </c>
      <c r="X9">
        <v>5137.9120000000003</v>
      </c>
      <c r="Y9">
        <v>53</v>
      </c>
      <c r="Z9">
        <v>10</v>
      </c>
      <c r="AA9">
        <v>0.18867924528301888</v>
      </c>
      <c r="AB9">
        <f t="shared" si="4"/>
        <v>969.41735849056613</v>
      </c>
      <c r="AC9">
        <f t="shared" si="5"/>
        <v>581.75418678180176</v>
      </c>
    </row>
    <row r="10" spans="1:29" x14ac:dyDescent="0.3">
      <c r="B10">
        <v>1.0000001616101544</v>
      </c>
      <c r="D10" t="s">
        <v>11</v>
      </c>
      <c r="E10">
        <v>26897.760999999999</v>
      </c>
      <c r="F10">
        <v>20928.004000000001</v>
      </c>
      <c r="G10">
        <v>3213.4470000000001</v>
      </c>
      <c r="I10" t="s">
        <v>11</v>
      </c>
      <c r="J10">
        <v>26897.760999999999</v>
      </c>
      <c r="K10">
        <v>50</v>
      </c>
      <c r="L10">
        <v>10</v>
      </c>
      <c r="M10">
        <v>0.2</v>
      </c>
      <c r="N10">
        <f t="shared" si="0"/>
        <v>5379.5522000000001</v>
      </c>
      <c r="O10">
        <f>N10/B10</f>
        <v>5379.5513306098792</v>
      </c>
      <c r="Q10">
        <v>20928.004000000001</v>
      </c>
      <c r="R10">
        <v>50</v>
      </c>
      <c r="S10">
        <v>10</v>
      </c>
      <c r="T10">
        <v>0.2</v>
      </c>
      <c r="U10">
        <f t="shared" si="2"/>
        <v>4185.6008000000002</v>
      </c>
      <c r="V10">
        <f t="shared" si="3"/>
        <v>4185.6001235645181</v>
      </c>
      <c r="X10">
        <v>3213.4470000000001</v>
      </c>
      <c r="Y10">
        <v>40</v>
      </c>
      <c r="Z10">
        <v>10</v>
      </c>
      <c r="AA10">
        <v>0.25</v>
      </c>
      <c r="AB10">
        <f t="shared" si="4"/>
        <v>803.36175000000003</v>
      </c>
      <c r="AC10">
        <f t="shared" si="5"/>
        <v>803.36162016860453</v>
      </c>
    </row>
    <row r="11" spans="1:29" x14ac:dyDescent="0.3">
      <c r="U11">
        <f t="shared" si="2"/>
        <v>0</v>
      </c>
    </row>
    <row r="12" spans="1:29" x14ac:dyDescent="0.3">
      <c r="A12" t="s">
        <v>21</v>
      </c>
      <c r="B12" t="s">
        <v>46</v>
      </c>
      <c r="C12" t="s">
        <v>21</v>
      </c>
      <c r="E12" t="s">
        <v>31</v>
      </c>
      <c r="F12" t="s">
        <v>32</v>
      </c>
      <c r="G12" t="s">
        <v>33</v>
      </c>
      <c r="Q12" t="s">
        <v>32</v>
      </c>
      <c r="R12" t="s">
        <v>35</v>
      </c>
      <c r="S12" t="s">
        <v>36</v>
      </c>
      <c r="T12" t="s">
        <v>37</v>
      </c>
      <c r="U12" t="s">
        <v>40</v>
      </c>
      <c r="V12" t="s">
        <v>41</v>
      </c>
      <c r="X12" t="s">
        <v>33</v>
      </c>
      <c r="Y12" t="s">
        <v>35</v>
      </c>
      <c r="Z12" t="s">
        <v>36</v>
      </c>
      <c r="AB12" t="s">
        <v>42</v>
      </c>
      <c r="AC12" t="s">
        <v>43</v>
      </c>
    </row>
    <row r="13" spans="1:29" x14ac:dyDescent="0.3">
      <c r="B13">
        <v>1.3757091622399011</v>
      </c>
      <c r="D13" t="s">
        <v>8</v>
      </c>
      <c r="E13">
        <v>20998.882000000001</v>
      </c>
      <c r="F13">
        <v>14510.761</v>
      </c>
      <c r="G13">
        <v>2042.6479999999999</v>
      </c>
      <c r="J13" t="s">
        <v>31</v>
      </c>
      <c r="K13" t="s">
        <v>35</v>
      </c>
      <c r="L13" t="s">
        <v>36</v>
      </c>
      <c r="M13" t="s">
        <v>37</v>
      </c>
      <c r="N13" t="s">
        <v>38</v>
      </c>
      <c r="O13" t="s">
        <v>39</v>
      </c>
      <c r="Q13">
        <v>14510.761</v>
      </c>
      <c r="R13">
        <v>120</v>
      </c>
      <c r="S13">
        <v>10</v>
      </c>
      <c r="T13">
        <v>8.3333333333333329E-2</v>
      </c>
      <c r="U13">
        <f t="shared" si="2"/>
        <v>1209.2300833333334</v>
      </c>
      <c r="V13">
        <f>U13/B13</f>
        <v>878.98671937641961</v>
      </c>
      <c r="X13">
        <v>2042.6479999999999</v>
      </c>
      <c r="Y13">
        <v>35</v>
      </c>
      <c r="Z13">
        <v>3.61</v>
      </c>
      <c r="AA13">
        <v>0.10314285714285713</v>
      </c>
      <c r="AB13">
        <f t="shared" si="4"/>
        <v>210.68455085714282</v>
      </c>
      <c r="AC13">
        <f>AB13/B13</f>
        <v>153.14614210616335</v>
      </c>
    </row>
    <row r="14" spans="1:29" x14ac:dyDescent="0.3">
      <c r="B14">
        <v>1.0765255311381452</v>
      </c>
      <c r="D14" t="s">
        <v>9</v>
      </c>
      <c r="E14">
        <v>20523.760999999999</v>
      </c>
      <c r="F14">
        <v>20106.245999999999</v>
      </c>
      <c r="G14">
        <v>2559.8609999999999</v>
      </c>
      <c r="I14" t="s">
        <v>8</v>
      </c>
      <c r="J14">
        <v>20998.882000000001</v>
      </c>
      <c r="K14">
        <v>120</v>
      </c>
      <c r="L14">
        <v>10</v>
      </c>
      <c r="M14">
        <v>8.3333333333333329E-2</v>
      </c>
      <c r="N14">
        <f t="shared" si="0"/>
        <v>1749.9068333333335</v>
      </c>
      <c r="O14">
        <f>N14/B13</f>
        <v>1272.003473818675</v>
      </c>
      <c r="Q14">
        <v>20106.245999999999</v>
      </c>
      <c r="R14">
        <v>102</v>
      </c>
      <c r="S14">
        <v>10</v>
      </c>
      <c r="T14">
        <v>9.8039215686274508E-2</v>
      </c>
      <c r="U14">
        <f t="shared" si="2"/>
        <v>1971.2005882352939</v>
      </c>
      <c r="V14">
        <f t="shared" ref="V14:V17" si="6">U14/B14</f>
        <v>1831.0764874765794</v>
      </c>
      <c r="X14">
        <v>2559.8609999999999</v>
      </c>
      <c r="Y14">
        <v>35</v>
      </c>
      <c r="Z14">
        <v>4.41</v>
      </c>
      <c r="AA14">
        <v>0.126</v>
      </c>
      <c r="AB14">
        <f t="shared" si="4"/>
        <v>322.542486</v>
      </c>
      <c r="AC14">
        <f t="shared" ref="AC14:AC24" si="7">AB14/B14</f>
        <v>299.61433953080086</v>
      </c>
    </row>
    <row r="15" spans="1:29" x14ac:dyDescent="0.3">
      <c r="B15">
        <v>1.3150341746104672</v>
      </c>
      <c r="D15" t="s">
        <v>10</v>
      </c>
      <c r="E15">
        <v>25529.316999999999</v>
      </c>
      <c r="F15">
        <v>18105.539000000001</v>
      </c>
      <c r="G15">
        <v>5743.8819999999996</v>
      </c>
      <c r="I15" t="s">
        <v>9</v>
      </c>
      <c r="J15">
        <v>20523.760999999999</v>
      </c>
      <c r="K15">
        <v>102</v>
      </c>
      <c r="L15">
        <v>10</v>
      </c>
      <c r="M15">
        <v>9.8039215686274508E-2</v>
      </c>
      <c r="N15">
        <f t="shared" si="0"/>
        <v>2012.1334313725488</v>
      </c>
      <c r="O15">
        <f t="shared" ref="O15:O25" si="8">N15/B14</f>
        <v>1869.0995923201581</v>
      </c>
      <c r="Q15">
        <v>18105.539000000001</v>
      </c>
      <c r="R15">
        <v>184</v>
      </c>
      <c r="S15">
        <v>10</v>
      </c>
      <c r="T15">
        <v>5.434782608695652E-2</v>
      </c>
      <c r="U15">
        <f t="shared" si="2"/>
        <v>983.99668478260867</v>
      </c>
      <c r="V15">
        <f t="shared" si="6"/>
        <v>748.26700612102582</v>
      </c>
      <c r="X15">
        <v>5743.8819999999996</v>
      </c>
      <c r="Y15">
        <v>35</v>
      </c>
      <c r="Z15">
        <v>2.44</v>
      </c>
      <c r="AA15">
        <v>6.9714285714285715E-2</v>
      </c>
      <c r="AB15">
        <f t="shared" si="4"/>
        <v>400.43063085714283</v>
      </c>
      <c r="AC15">
        <f t="shared" si="7"/>
        <v>304.50207195243149</v>
      </c>
    </row>
    <row r="16" spans="1:29" x14ac:dyDescent="0.3">
      <c r="B16">
        <v>0.9999999410223307</v>
      </c>
      <c r="D16" t="s">
        <v>19</v>
      </c>
      <c r="E16">
        <v>20310.397000000001</v>
      </c>
      <c r="F16">
        <v>13578.69</v>
      </c>
      <c r="G16">
        <v>3123.962</v>
      </c>
      <c r="I16" t="s">
        <v>10</v>
      </c>
      <c r="J16">
        <v>25529.316999999999</v>
      </c>
      <c r="K16">
        <v>184</v>
      </c>
      <c r="L16">
        <v>10</v>
      </c>
      <c r="M16">
        <v>5.434782608695652E-2</v>
      </c>
      <c r="N16">
        <f t="shared" si="0"/>
        <v>1387.4628804347826</v>
      </c>
      <c r="O16">
        <f t="shared" si="8"/>
        <v>1055.0774323760597</v>
      </c>
      <c r="Q16">
        <v>13578.69</v>
      </c>
      <c r="R16">
        <v>45</v>
      </c>
      <c r="S16">
        <v>10</v>
      </c>
      <c r="T16">
        <v>0.22222222222222221</v>
      </c>
      <c r="U16">
        <f t="shared" si="2"/>
        <v>3017.4866666666667</v>
      </c>
      <c r="V16">
        <f t="shared" si="6"/>
        <v>3017.4868446310079</v>
      </c>
      <c r="X16">
        <v>3123.962</v>
      </c>
      <c r="Y16">
        <v>35</v>
      </c>
      <c r="Z16">
        <v>10</v>
      </c>
      <c r="AA16">
        <v>0.2857142857142857</v>
      </c>
      <c r="AB16">
        <f t="shared" si="4"/>
        <v>892.56057142857139</v>
      </c>
      <c r="AC16">
        <f t="shared" si="7"/>
        <v>892.56062406971671</v>
      </c>
    </row>
    <row r="17" spans="1:29" x14ac:dyDescent="0.3">
      <c r="B17">
        <v>1.2504405926783944</v>
      </c>
      <c r="D17" t="s">
        <v>11</v>
      </c>
      <c r="E17">
        <v>27403.902999999998</v>
      </c>
      <c r="F17">
        <v>13851.174999999999</v>
      </c>
      <c r="G17">
        <v>4611.6400000000003</v>
      </c>
      <c r="I17" t="s">
        <v>19</v>
      </c>
      <c r="J17">
        <v>20310.397000000001</v>
      </c>
      <c r="K17">
        <v>45</v>
      </c>
      <c r="L17">
        <v>10</v>
      </c>
      <c r="M17">
        <v>0.22222222222222221</v>
      </c>
      <c r="N17">
        <f t="shared" si="0"/>
        <v>4513.4215555555556</v>
      </c>
      <c r="O17">
        <f t="shared" si="8"/>
        <v>4513.421821746655</v>
      </c>
      <c r="Q17">
        <v>13851.174999999999</v>
      </c>
      <c r="R17">
        <v>70</v>
      </c>
      <c r="S17">
        <v>10</v>
      </c>
      <c r="T17">
        <v>0.14285714285714285</v>
      </c>
      <c r="U17">
        <f t="shared" si="2"/>
        <v>1978.7392857142854</v>
      </c>
      <c r="V17">
        <f t="shared" si="6"/>
        <v>1582.4336616231435</v>
      </c>
      <c r="X17">
        <v>4611.6400000000003</v>
      </c>
      <c r="Y17">
        <v>35</v>
      </c>
      <c r="Z17">
        <v>6.43</v>
      </c>
      <c r="AA17">
        <v>0.18371428571428572</v>
      </c>
      <c r="AB17">
        <f t="shared" si="4"/>
        <v>847.2241485714286</v>
      </c>
      <c r="AC17">
        <f t="shared" si="7"/>
        <v>677.54050334906992</v>
      </c>
    </row>
    <row r="18" spans="1:29" x14ac:dyDescent="0.3">
      <c r="I18" t="s">
        <v>11</v>
      </c>
      <c r="J18">
        <v>27403.902999999998</v>
      </c>
      <c r="K18">
        <v>70</v>
      </c>
      <c r="L18">
        <v>10</v>
      </c>
      <c r="M18">
        <v>0.14285714285714285</v>
      </c>
      <c r="N18">
        <f t="shared" si="0"/>
        <v>3914.8432857142852</v>
      </c>
      <c r="O18">
        <f t="shared" si="8"/>
        <v>3130.7711127074381</v>
      </c>
      <c r="U18">
        <f t="shared" si="2"/>
        <v>0</v>
      </c>
    </row>
    <row r="19" spans="1:29" x14ac:dyDescent="0.3">
      <c r="A19" t="s">
        <v>22</v>
      </c>
      <c r="B19" t="s">
        <v>46</v>
      </c>
      <c r="C19" t="s">
        <v>22</v>
      </c>
      <c r="E19" t="s">
        <v>31</v>
      </c>
      <c r="F19" t="s">
        <v>32</v>
      </c>
      <c r="G19" t="s">
        <v>33</v>
      </c>
      <c r="Q19" t="s">
        <v>32</v>
      </c>
      <c r="R19" t="s">
        <v>35</v>
      </c>
      <c r="S19" t="s">
        <v>36</v>
      </c>
      <c r="T19" t="s">
        <v>37</v>
      </c>
      <c r="U19" t="s">
        <v>40</v>
      </c>
      <c r="V19" t="s">
        <v>41</v>
      </c>
      <c r="X19" t="s">
        <v>33</v>
      </c>
      <c r="Y19" t="s">
        <v>35</v>
      </c>
      <c r="Z19" t="s">
        <v>36</v>
      </c>
      <c r="AA19" t="s">
        <v>37</v>
      </c>
      <c r="AB19" t="s">
        <v>42</v>
      </c>
      <c r="AC19" t="s">
        <v>43</v>
      </c>
    </row>
    <row r="20" spans="1:29" x14ac:dyDescent="0.3">
      <c r="B20">
        <v>1.2195900487535272</v>
      </c>
      <c r="D20" t="s">
        <v>8</v>
      </c>
      <c r="E20">
        <v>21573.589</v>
      </c>
      <c r="F20">
        <v>21350.125</v>
      </c>
      <c r="G20">
        <v>945.69799999999998</v>
      </c>
      <c r="J20" t="s">
        <v>31</v>
      </c>
      <c r="K20" t="s">
        <v>35</v>
      </c>
      <c r="L20" t="s">
        <v>36</v>
      </c>
      <c r="M20" t="s">
        <v>37</v>
      </c>
      <c r="N20" t="s">
        <v>38</v>
      </c>
      <c r="O20" t="s">
        <v>39</v>
      </c>
      <c r="Q20">
        <v>21350.125</v>
      </c>
      <c r="R20">
        <v>205.9</v>
      </c>
      <c r="S20">
        <v>10</v>
      </c>
      <c r="T20">
        <v>4.8567265662943178E-2</v>
      </c>
      <c r="U20">
        <f t="shared" si="2"/>
        <v>1036.9171928120447</v>
      </c>
      <c r="V20">
        <f>U20/B20</f>
        <v>850.21782021903027</v>
      </c>
      <c r="X20">
        <v>945.69799999999998</v>
      </c>
      <c r="Y20">
        <v>35</v>
      </c>
      <c r="Z20">
        <v>2.4300000000000002</v>
      </c>
      <c r="AA20">
        <v>6.9428571428571437E-2</v>
      </c>
      <c r="AB20">
        <f t="shared" si="4"/>
        <v>65.658461142857149</v>
      </c>
      <c r="AC20">
        <f t="shared" si="7"/>
        <v>53.836501216095428</v>
      </c>
    </row>
    <row r="21" spans="1:29" x14ac:dyDescent="0.3">
      <c r="B21">
        <v>1.1378550086371348</v>
      </c>
      <c r="D21" t="s">
        <v>9</v>
      </c>
      <c r="E21">
        <v>17074.205000000002</v>
      </c>
      <c r="F21">
        <v>16223.933000000001</v>
      </c>
      <c r="G21">
        <v>550</v>
      </c>
      <c r="I21" t="s">
        <v>8</v>
      </c>
      <c r="J21">
        <v>21573.589</v>
      </c>
      <c r="K21">
        <v>205.9</v>
      </c>
      <c r="L21">
        <v>10</v>
      </c>
      <c r="M21">
        <v>4.8567265662943178E-2</v>
      </c>
      <c r="N21">
        <f t="shared" si="0"/>
        <v>1047.7702282661487</v>
      </c>
      <c r="O21">
        <f t="shared" si="8"/>
        <v>859.11674118447786</v>
      </c>
      <c r="Q21">
        <v>16223.933000000001</v>
      </c>
      <c r="R21">
        <v>164.2</v>
      </c>
      <c r="S21">
        <v>10</v>
      </c>
      <c r="T21">
        <v>6.090133982947625E-2</v>
      </c>
      <c r="U21">
        <f t="shared" si="2"/>
        <v>988.05925700365412</v>
      </c>
      <c r="V21">
        <f t="shared" ref="V21:V24" si="9">U21/B21</f>
        <v>868.35251372413563</v>
      </c>
      <c r="X21">
        <v>550</v>
      </c>
      <c r="Y21">
        <v>35</v>
      </c>
      <c r="Z21">
        <v>3.5</v>
      </c>
      <c r="AA21">
        <v>0.1</v>
      </c>
      <c r="AB21">
        <f t="shared" si="4"/>
        <v>55</v>
      </c>
      <c r="AC21">
        <f t="shared" si="7"/>
        <v>48.336562727685504</v>
      </c>
    </row>
    <row r="22" spans="1:29" x14ac:dyDescent="0.3">
      <c r="B22">
        <v>1.4633121378096794</v>
      </c>
      <c r="D22" t="s">
        <v>10</v>
      </c>
      <c r="E22">
        <v>25114.224999999999</v>
      </c>
      <c r="F22">
        <v>10263.054</v>
      </c>
      <c r="G22">
        <v>2788.0120000000002</v>
      </c>
      <c r="I22" t="s">
        <v>9</v>
      </c>
      <c r="J22">
        <v>17074.205000000002</v>
      </c>
      <c r="K22">
        <v>164.2</v>
      </c>
      <c r="L22">
        <v>10</v>
      </c>
      <c r="M22">
        <v>6.090133982947625E-2</v>
      </c>
      <c r="N22">
        <f t="shared" si="0"/>
        <v>1039.8419610231426</v>
      </c>
      <c r="O22">
        <f t="shared" si="8"/>
        <v>913.86156683408433</v>
      </c>
      <c r="Q22">
        <v>10263.054</v>
      </c>
      <c r="R22">
        <v>260</v>
      </c>
      <c r="S22">
        <v>10</v>
      </c>
      <c r="T22">
        <v>3.8461538461538464E-2</v>
      </c>
      <c r="U22">
        <f t="shared" si="2"/>
        <v>394.7328461538462</v>
      </c>
      <c r="V22">
        <f t="shared" si="9"/>
        <v>269.7530048132395</v>
      </c>
      <c r="X22">
        <v>2788.0120000000002</v>
      </c>
      <c r="Y22">
        <v>35</v>
      </c>
      <c r="Z22">
        <v>2.12</v>
      </c>
      <c r="AA22">
        <v>6.0571428571428575E-2</v>
      </c>
      <c r="AB22">
        <f t="shared" si="4"/>
        <v>168.87386971428575</v>
      </c>
      <c r="AC22">
        <f t="shared" si="7"/>
        <v>115.40522719032468</v>
      </c>
    </row>
    <row r="23" spans="1:29" x14ac:dyDescent="0.3">
      <c r="B23">
        <v>0.99999989077287477</v>
      </c>
      <c r="D23" t="s">
        <v>19</v>
      </c>
      <c r="E23">
        <v>25419.468000000001</v>
      </c>
      <c r="F23">
        <v>15337.832</v>
      </c>
      <c r="G23">
        <v>7140.933</v>
      </c>
      <c r="I23" t="s">
        <v>10</v>
      </c>
      <c r="J23">
        <v>25114.224999999999</v>
      </c>
      <c r="K23">
        <v>260</v>
      </c>
      <c r="L23">
        <v>10</v>
      </c>
      <c r="M23">
        <v>3.8461538461538464E-2</v>
      </c>
      <c r="N23">
        <f t="shared" si="0"/>
        <v>965.93173076923074</v>
      </c>
      <c r="O23">
        <f t="shared" si="8"/>
        <v>660.09958218146164</v>
      </c>
      <c r="Q23">
        <v>15337.832</v>
      </c>
      <c r="R23">
        <v>50</v>
      </c>
      <c r="S23">
        <v>10</v>
      </c>
      <c r="T23">
        <v>0.2</v>
      </c>
      <c r="U23">
        <f t="shared" si="2"/>
        <v>3067.5664000000002</v>
      </c>
      <c r="V23">
        <f t="shared" si="9"/>
        <v>3067.5667350614963</v>
      </c>
      <c r="X23">
        <v>7140.933</v>
      </c>
      <c r="Y23">
        <v>35</v>
      </c>
      <c r="Z23">
        <v>10</v>
      </c>
      <c r="AA23">
        <v>0.2857142857142857</v>
      </c>
      <c r="AB23">
        <f t="shared" si="4"/>
        <v>2040.2665714285713</v>
      </c>
      <c r="AC23">
        <f t="shared" si="7"/>
        <v>2040.2667942810479</v>
      </c>
    </row>
    <row r="24" spans="1:29" x14ac:dyDescent="0.3">
      <c r="B24">
        <v>1.466042815940825</v>
      </c>
      <c r="D24" t="s">
        <v>11</v>
      </c>
      <c r="E24">
        <v>21701.933000000001</v>
      </c>
      <c r="F24">
        <v>16179.125</v>
      </c>
      <c r="G24">
        <v>8160.0540000000001</v>
      </c>
      <c r="I24" t="s">
        <v>19</v>
      </c>
      <c r="J24">
        <v>25419.468000000001</v>
      </c>
      <c r="K24">
        <v>50</v>
      </c>
      <c r="L24">
        <v>10</v>
      </c>
      <c r="M24">
        <v>0.2</v>
      </c>
      <c r="N24">
        <f t="shared" si="0"/>
        <v>5083.8936000000003</v>
      </c>
      <c r="O24">
        <f t="shared" si="8"/>
        <v>5083.8941552991437</v>
      </c>
      <c r="Q24">
        <v>16179.125</v>
      </c>
      <c r="R24">
        <v>134</v>
      </c>
      <c r="S24">
        <v>10</v>
      </c>
      <c r="T24">
        <v>7.4626865671641784E-2</v>
      </c>
      <c r="U24">
        <f t="shared" si="2"/>
        <v>1207.3973880597014</v>
      </c>
      <c r="V24">
        <f t="shared" si="9"/>
        <v>823.5758021056572</v>
      </c>
      <c r="X24">
        <v>8160.0540000000001</v>
      </c>
      <c r="Y24">
        <v>35</v>
      </c>
      <c r="Z24">
        <v>4.3</v>
      </c>
      <c r="AA24">
        <v>0.12285714285714285</v>
      </c>
      <c r="AB24">
        <f t="shared" si="4"/>
        <v>1002.5209199999999</v>
      </c>
      <c r="AC24">
        <f t="shared" si="7"/>
        <v>683.82785898148381</v>
      </c>
    </row>
    <row r="25" spans="1:29" x14ac:dyDescent="0.3">
      <c r="I25" t="s">
        <v>11</v>
      </c>
      <c r="J25">
        <v>21701.933000000001</v>
      </c>
      <c r="K25">
        <v>134</v>
      </c>
      <c r="L25">
        <v>10</v>
      </c>
      <c r="M25">
        <v>7.4626865671641784E-2</v>
      </c>
      <c r="N25">
        <f t="shared" si="0"/>
        <v>1619.54723880597</v>
      </c>
      <c r="O25">
        <f t="shared" si="8"/>
        <v>1104.7066437596739</v>
      </c>
    </row>
    <row r="28" spans="1:29" x14ac:dyDescent="0.3">
      <c r="I28" s="5" t="s">
        <v>51</v>
      </c>
      <c r="J28" s="5"/>
      <c r="K28" s="5"/>
      <c r="L28" s="5"/>
      <c r="M28" s="5"/>
      <c r="N28" s="5"/>
      <c r="O28" s="5"/>
    </row>
    <row r="30" spans="1:29" x14ac:dyDescent="0.3">
      <c r="C30" t="s">
        <v>39</v>
      </c>
      <c r="D30" t="s">
        <v>41</v>
      </c>
      <c r="E30" t="s">
        <v>43</v>
      </c>
      <c r="G30" t="s">
        <v>63</v>
      </c>
      <c r="I30" t="s">
        <v>64</v>
      </c>
      <c r="K30" t="s">
        <v>65</v>
      </c>
      <c r="N30" t="s">
        <v>66</v>
      </c>
    </row>
    <row r="31" spans="1:29" x14ac:dyDescent="0.3">
      <c r="B31" t="s">
        <v>8</v>
      </c>
      <c r="C31">
        <v>3651.7015650965791</v>
      </c>
      <c r="D31">
        <v>1963.0676716426385</v>
      </c>
      <c r="E31">
        <v>247.42517929650251</v>
      </c>
      <c r="G31">
        <f>SUM(C31,D31,E31)</f>
        <v>5862.1944160357198</v>
      </c>
      <c r="I31">
        <f>C31/G31</f>
        <v>0.6229239949987917</v>
      </c>
      <c r="K31">
        <f>D31/G31</f>
        <v>0.33486908354195344</v>
      </c>
      <c r="N31">
        <f>E31/G31</f>
        <v>4.2206921459254941E-2</v>
      </c>
      <c r="Q31" s="1" t="s">
        <v>31</v>
      </c>
      <c r="R31" s="3" t="s">
        <v>8</v>
      </c>
      <c r="S31" s="3" t="s">
        <v>9</v>
      </c>
      <c r="T31" s="3" t="s">
        <v>10</v>
      </c>
      <c r="U31" s="3" t="s">
        <v>19</v>
      </c>
      <c r="V31" s="3" t="s">
        <v>11</v>
      </c>
    </row>
    <row r="32" spans="1:29" x14ac:dyDescent="0.3">
      <c r="B32" t="s">
        <v>9</v>
      </c>
      <c r="C32">
        <v>1382.0941947987494</v>
      </c>
      <c r="D32">
        <v>1379.4142789381581</v>
      </c>
      <c r="E32">
        <v>635.03871377517976</v>
      </c>
      <c r="G32">
        <f t="shared" ref="G32:G49" si="10">SUM(C32,D32,E32)</f>
        <v>3396.5471875120875</v>
      </c>
      <c r="I32">
        <f t="shared" ref="I32:I49" si="11">C32/G32</f>
        <v>0.40691152470374176</v>
      </c>
      <c r="K32">
        <f t="shared" ref="K32:K49" si="12">D32/G32</f>
        <v>0.40612251288890683</v>
      </c>
      <c r="N32">
        <f t="shared" ref="N32:N49" si="13">E32/G32</f>
        <v>0.1869659624073513</v>
      </c>
      <c r="Q32" s="1" t="s">
        <v>3</v>
      </c>
      <c r="R32" s="4">
        <v>0.62292400000000003</v>
      </c>
      <c r="S32" s="4">
        <v>0.406912</v>
      </c>
      <c r="T32" s="4">
        <v>0.52480400000000005</v>
      </c>
      <c r="U32" s="4">
        <v>0.456125</v>
      </c>
      <c r="V32" s="4">
        <v>0.51883500000000005</v>
      </c>
    </row>
    <row r="33" spans="2:22" x14ac:dyDescent="0.3">
      <c r="B33" t="s">
        <v>10</v>
      </c>
      <c r="C33">
        <v>2845.9316240483317</v>
      </c>
      <c r="D33">
        <v>2158.9507537864306</v>
      </c>
      <c r="E33">
        <v>417.96077002810017</v>
      </c>
      <c r="G33">
        <f t="shared" si="10"/>
        <v>5422.8431478628627</v>
      </c>
      <c r="I33">
        <f t="shared" si="11"/>
        <v>0.52480434090554706</v>
      </c>
      <c r="K33">
        <f t="shared" si="12"/>
        <v>0.39812155633475604</v>
      </c>
      <c r="N33">
        <f t="shared" si="13"/>
        <v>7.7074102759696839E-2</v>
      </c>
      <c r="Q33" s="1" t="s">
        <v>12</v>
      </c>
      <c r="R33" s="4">
        <v>0.55205199999999999</v>
      </c>
      <c r="S33" s="4">
        <v>0.46729900000000002</v>
      </c>
      <c r="T33" s="4">
        <v>0.50054799999999999</v>
      </c>
      <c r="U33" s="4">
        <v>0.53581500000000004</v>
      </c>
      <c r="V33" s="4">
        <v>0.58076799999999995</v>
      </c>
    </row>
    <row r="34" spans="2:22" x14ac:dyDescent="0.3">
      <c r="B34" t="s">
        <v>19</v>
      </c>
      <c r="C34">
        <v>2423.9580152262083</v>
      </c>
      <c r="D34">
        <v>2308.5342444380803</v>
      </c>
      <c r="E34">
        <v>581.75418678180176</v>
      </c>
      <c r="G34">
        <f t="shared" si="10"/>
        <v>5314.24644644609</v>
      </c>
      <c r="I34">
        <f t="shared" si="11"/>
        <v>0.45612450225134626</v>
      </c>
      <c r="K34">
        <f t="shared" si="12"/>
        <v>0.43440481500098965</v>
      </c>
      <c r="N34">
        <f t="shared" si="13"/>
        <v>0.10947068274766419</v>
      </c>
      <c r="Q34" s="1" t="s">
        <v>14</v>
      </c>
      <c r="R34" s="4">
        <v>0.487257</v>
      </c>
      <c r="S34" s="4">
        <v>0.49922800000000001</v>
      </c>
      <c r="T34" s="4">
        <v>0.63151800000000002</v>
      </c>
      <c r="U34" s="4">
        <v>0.49882599999999999</v>
      </c>
      <c r="V34" s="4">
        <v>0.42291699999999999</v>
      </c>
    </row>
    <row r="35" spans="2:22" x14ac:dyDescent="0.3">
      <c r="B35" t="s">
        <v>11</v>
      </c>
      <c r="C35">
        <v>5379.5513306098792</v>
      </c>
      <c r="D35">
        <v>4185.6001235645181</v>
      </c>
      <c r="E35">
        <v>803.36162016860453</v>
      </c>
      <c r="G35">
        <f t="shared" si="10"/>
        <v>10368.513074343002</v>
      </c>
      <c r="I35">
        <f t="shared" si="11"/>
        <v>0.51883537128594048</v>
      </c>
      <c r="K35">
        <f t="shared" si="12"/>
        <v>0.40368373879200009</v>
      </c>
      <c r="N35">
        <f t="shared" si="13"/>
        <v>7.7480889922059468E-2</v>
      </c>
      <c r="Q35" s="1"/>
      <c r="R35" s="4"/>
      <c r="S35" s="4"/>
      <c r="T35" s="4"/>
      <c r="U35" s="4"/>
      <c r="V35" s="4"/>
    </row>
    <row r="36" spans="2:22" x14ac:dyDescent="0.3">
      <c r="Q36" s="1" t="s">
        <v>32</v>
      </c>
      <c r="R36" s="3" t="s">
        <v>8</v>
      </c>
      <c r="S36" s="3" t="s">
        <v>9</v>
      </c>
      <c r="T36" s="3" t="s">
        <v>10</v>
      </c>
      <c r="U36" s="3" t="s">
        <v>19</v>
      </c>
      <c r="V36" s="3" t="s">
        <v>11</v>
      </c>
    </row>
    <row r="37" spans="2:22" x14ac:dyDescent="0.3">
      <c r="C37" t="s">
        <v>39</v>
      </c>
      <c r="D37" t="s">
        <v>41</v>
      </c>
      <c r="E37" t="s">
        <v>43</v>
      </c>
      <c r="Q37" s="1" t="s">
        <v>3</v>
      </c>
      <c r="R37" s="4">
        <v>0.33486900000000003</v>
      </c>
      <c r="S37" s="4">
        <v>0.40612300000000001</v>
      </c>
      <c r="T37" s="4">
        <v>0.39812199999999998</v>
      </c>
      <c r="U37" s="4">
        <v>0.43440499999999999</v>
      </c>
      <c r="V37" s="4">
        <v>0.40368399999999999</v>
      </c>
    </row>
    <row r="38" spans="2:22" x14ac:dyDescent="0.3">
      <c r="B38" t="s">
        <v>8</v>
      </c>
      <c r="C38">
        <v>1272.003473818675</v>
      </c>
      <c r="D38">
        <v>878.98671937641961</v>
      </c>
      <c r="E38">
        <v>153.14614210616335</v>
      </c>
      <c r="G38">
        <f t="shared" si="10"/>
        <v>2304.136335301258</v>
      </c>
      <c r="I38">
        <f t="shared" si="11"/>
        <v>0.5520521743138801</v>
      </c>
      <c r="K38">
        <f t="shared" si="12"/>
        <v>0.3814820789506343</v>
      </c>
      <c r="N38">
        <f t="shared" si="13"/>
        <v>6.6465746735485609E-2</v>
      </c>
      <c r="Q38" s="1" t="s">
        <v>12</v>
      </c>
      <c r="R38" s="4">
        <v>0.38148199999999999</v>
      </c>
      <c r="S38" s="4">
        <v>0.45779300000000001</v>
      </c>
      <c r="T38" s="4">
        <v>0.354991</v>
      </c>
      <c r="U38" s="4">
        <v>0.35822399999999999</v>
      </c>
      <c r="V38" s="4">
        <v>0.29354599999999997</v>
      </c>
    </row>
    <row r="39" spans="2:22" x14ac:dyDescent="0.3">
      <c r="B39" t="s">
        <v>9</v>
      </c>
      <c r="C39">
        <v>1869.0995923201581</v>
      </c>
      <c r="D39">
        <v>1831.0764874765794</v>
      </c>
      <c r="E39">
        <v>299.61433953080086</v>
      </c>
      <c r="G39">
        <f t="shared" si="10"/>
        <v>3999.7904193275381</v>
      </c>
      <c r="I39">
        <f t="shared" si="11"/>
        <v>0.46729938230973589</v>
      </c>
      <c r="K39">
        <f t="shared" si="12"/>
        <v>0.45779310801600143</v>
      </c>
      <c r="N39">
        <f t="shared" si="13"/>
        <v>7.4907509674262712E-2</v>
      </c>
      <c r="Q39" s="1" t="s">
        <v>14</v>
      </c>
      <c r="R39" s="4">
        <v>0.482209</v>
      </c>
      <c r="S39" s="4">
        <v>0.47436699999999998</v>
      </c>
      <c r="T39" s="4">
        <v>0.258073</v>
      </c>
      <c r="U39" s="4">
        <v>0.30098599999999998</v>
      </c>
      <c r="V39" s="4">
        <v>0.31529099999999999</v>
      </c>
    </row>
    <row r="40" spans="2:22" x14ac:dyDescent="0.3">
      <c r="B40" t="s">
        <v>10</v>
      </c>
      <c r="C40">
        <v>1055.0774323760597</v>
      </c>
      <c r="D40">
        <v>748.26700612102582</v>
      </c>
      <c r="E40">
        <v>304.50207195243149</v>
      </c>
      <c r="G40">
        <f t="shared" si="10"/>
        <v>2107.8465104495172</v>
      </c>
      <c r="I40">
        <f t="shared" si="11"/>
        <v>0.50054756223737329</v>
      </c>
      <c r="K40">
        <f t="shared" si="12"/>
        <v>0.35499122085575918</v>
      </c>
      <c r="N40">
        <f t="shared" si="13"/>
        <v>0.14446121690686753</v>
      </c>
      <c r="Q40" s="1"/>
      <c r="R40" s="4"/>
      <c r="S40" s="4"/>
      <c r="T40" s="4"/>
      <c r="U40" s="4"/>
      <c r="V40" s="4"/>
    </row>
    <row r="41" spans="2:22" x14ac:dyDescent="0.3">
      <c r="B41" t="s">
        <v>19</v>
      </c>
      <c r="C41">
        <v>4513.421821746655</v>
      </c>
      <c r="D41">
        <v>3017.4868446310079</v>
      </c>
      <c r="E41">
        <v>892.56062406971671</v>
      </c>
      <c r="G41">
        <f t="shared" si="10"/>
        <v>8423.4692904473795</v>
      </c>
      <c r="I41">
        <f t="shared" si="11"/>
        <v>0.53581507406515905</v>
      </c>
      <c r="K41">
        <f t="shared" si="12"/>
        <v>0.35822376037542908</v>
      </c>
      <c r="N41">
        <f t="shared" si="13"/>
        <v>0.1059611655594119</v>
      </c>
      <c r="Q41" s="1" t="s">
        <v>33</v>
      </c>
      <c r="R41" s="3" t="s">
        <v>8</v>
      </c>
      <c r="S41" s="3" t="s">
        <v>9</v>
      </c>
      <c r="T41" s="3" t="s">
        <v>10</v>
      </c>
      <c r="U41" s="3" t="s">
        <v>19</v>
      </c>
      <c r="V41" s="3" t="s">
        <v>11</v>
      </c>
    </row>
    <row r="42" spans="2:22" x14ac:dyDescent="0.3">
      <c r="B42" t="s">
        <v>11</v>
      </c>
      <c r="C42">
        <v>3130.7711127074381</v>
      </c>
      <c r="D42">
        <v>1582.4336616231435</v>
      </c>
      <c r="E42">
        <v>677.54050334906992</v>
      </c>
      <c r="G42">
        <f t="shared" si="10"/>
        <v>5390.7452776796508</v>
      </c>
      <c r="I42">
        <f t="shared" si="11"/>
        <v>0.58076776984258138</v>
      </c>
      <c r="K42">
        <f t="shared" si="12"/>
        <v>0.29354636142338253</v>
      </c>
      <c r="N42">
        <f t="shared" si="13"/>
        <v>0.12568586873403617</v>
      </c>
      <c r="Q42" s="1" t="s">
        <v>3</v>
      </c>
      <c r="R42" s="4">
        <v>4.2207000000000001E-2</v>
      </c>
      <c r="S42" s="4">
        <v>0.18696599999999999</v>
      </c>
      <c r="T42" s="4">
        <v>7.7074000000000004E-2</v>
      </c>
      <c r="U42" s="4">
        <v>0.109471</v>
      </c>
      <c r="V42" s="4">
        <v>7.7480999999999994E-2</v>
      </c>
    </row>
    <row r="43" spans="2:22" x14ac:dyDescent="0.3">
      <c r="Q43" s="1" t="s">
        <v>12</v>
      </c>
      <c r="R43" s="4">
        <v>6.6465999999999997E-2</v>
      </c>
      <c r="S43" s="4">
        <v>7.4908000000000002E-2</v>
      </c>
      <c r="T43" s="4">
        <v>0.14446100000000001</v>
      </c>
      <c r="U43" s="4">
        <v>0.105961</v>
      </c>
      <c r="V43" s="4">
        <v>0.12568599999999999</v>
      </c>
    </row>
    <row r="44" spans="2:22" x14ac:dyDescent="0.3">
      <c r="C44" t="s">
        <v>39</v>
      </c>
      <c r="D44" t="s">
        <v>41</v>
      </c>
      <c r="E44" t="s">
        <v>43</v>
      </c>
      <c r="Q44" s="1" t="s">
        <v>14</v>
      </c>
      <c r="R44" s="4">
        <v>3.0533999999999999E-2</v>
      </c>
      <c r="S44" s="4">
        <v>2.6405000000000001E-2</v>
      </c>
      <c r="T44" s="4">
        <v>0.11040800000000001</v>
      </c>
      <c r="U44" s="4">
        <v>0.20018900000000001</v>
      </c>
      <c r="V44" s="4">
        <v>0.261791</v>
      </c>
    </row>
    <row r="45" spans="2:22" x14ac:dyDescent="0.3">
      <c r="B45" t="s">
        <v>8</v>
      </c>
      <c r="C45">
        <v>859.11674118447786</v>
      </c>
      <c r="D45">
        <v>850.21782021903027</v>
      </c>
      <c r="E45">
        <v>53.836501216095428</v>
      </c>
      <c r="G45">
        <f t="shared" si="10"/>
        <v>1763.1710626196036</v>
      </c>
      <c r="I45">
        <f t="shared" si="11"/>
        <v>0.4872566022652724</v>
      </c>
      <c r="K45">
        <f t="shared" si="12"/>
        <v>0.48220949075459107</v>
      </c>
      <c r="N45">
        <f t="shared" si="13"/>
        <v>3.0533906980136513E-2</v>
      </c>
      <c r="Q45" s="1"/>
      <c r="R45" s="4"/>
      <c r="S45" s="4"/>
      <c r="T45" s="4"/>
      <c r="U45" s="4"/>
      <c r="V45" s="4"/>
    </row>
    <row r="46" spans="2:22" x14ac:dyDescent="0.3">
      <c r="B46" t="s">
        <v>9</v>
      </c>
      <c r="C46">
        <v>913.86156683408433</v>
      </c>
      <c r="D46">
        <v>868.35251372413563</v>
      </c>
      <c r="E46">
        <v>48.336562727685504</v>
      </c>
      <c r="G46">
        <f t="shared" si="10"/>
        <v>1830.5506432859054</v>
      </c>
      <c r="I46">
        <f t="shared" si="11"/>
        <v>0.49922768877547652</v>
      </c>
      <c r="K46">
        <f t="shared" si="12"/>
        <v>0.47436683432336574</v>
      </c>
      <c r="N46">
        <f t="shared" si="13"/>
        <v>2.6405476901157788E-2</v>
      </c>
    </row>
    <row r="47" spans="2:22" x14ac:dyDescent="0.3">
      <c r="B47" t="s">
        <v>10</v>
      </c>
      <c r="C47">
        <v>660.09958218146164</v>
      </c>
      <c r="D47">
        <v>269.7530048132395</v>
      </c>
      <c r="E47">
        <v>115.40522719032468</v>
      </c>
      <c r="G47">
        <f t="shared" si="10"/>
        <v>1045.2578141850258</v>
      </c>
      <c r="I47">
        <f t="shared" si="11"/>
        <v>0.63151843805744023</v>
      </c>
      <c r="K47">
        <f t="shared" si="12"/>
        <v>0.25807317692579268</v>
      </c>
      <c r="N47">
        <f t="shared" si="13"/>
        <v>0.11040838501676704</v>
      </c>
    </row>
    <row r="48" spans="2:22" x14ac:dyDescent="0.3">
      <c r="B48" t="s">
        <v>19</v>
      </c>
      <c r="C48">
        <v>5083.8941552991437</v>
      </c>
      <c r="D48">
        <v>3067.5667350614963</v>
      </c>
      <c r="E48">
        <v>2040.2667942810479</v>
      </c>
      <c r="G48">
        <f t="shared" si="10"/>
        <v>10191.727684641688</v>
      </c>
      <c r="I48">
        <f t="shared" si="11"/>
        <v>0.49882554877915958</v>
      </c>
      <c r="K48">
        <f t="shared" si="12"/>
        <v>0.30098593977193211</v>
      </c>
      <c r="N48">
        <f t="shared" si="13"/>
        <v>0.20018851144890826</v>
      </c>
    </row>
    <row r="49" spans="2:14" x14ac:dyDescent="0.3">
      <c r="B49" t="s">
        <v>11</v>
      </c>
      <c r="C49">
        <v>1104.7066437596739</v>
      </c>
      <c r="D49">
        <v>823.5758021056572</v>
      </c>
      <c r="E49">
        <v>683.82785898148381</v>
      </c>
      <c r="G49">
        <f t="shared" si="10"/>
        <v>2612.1103048468149</v>
      </c>
      <c r="I49">
        <f t="shared" si="11"/>
        <v>0.42291730242397191</v>
      </c>
      <c r="K49">
        <f t="shared" si="12"/>
        <v>0.31529135679205367</v>
      </c>
      <c r="N49">
        <f t="shared" si="13"/>
        <v>0.26179134078397442</v>
      </c>
    </row>
  </sheetData>
  <mergeCells count="1">
    <mergeCell ref="I28:O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17DA0-39A3-4F71-94F2-971D591161B7}">
  <dimension ref="A1:AA53"/>
  <sheetViews>
    <sheetView tabSelected="1" topLeftCell="A22" workbookViewId="0">
      <selection activeCell="N54" sqref="N54"/>
    </sheetView>
  </sheetViews>
  <sheetFormatPr defaultRowHeight="14.4" x14ac:dyDescent="0.3"/>
  <cols>
    <col min="3" max="3" width="13.44140625" customWidth="1"/>
  </cols>
  <sheetData>
    <row r="1" spans="1:27" ht="18" x14ac:dyDescent="0.35">
      <c r="A1" s="2" t="s">
        <v>67</v>
      </c>
      <c r="B1" s="2" t="s">
        <v>56</v>
      </c>
      <c r="C1" s="2" t="s">
        <v>57</v>
      </c>
      <c r="D1" s="2" t="s">
        <v>59</v>
      </c>
      <c r="E1" s="2"/>
      <c r="F1" s="2"/>
    </row>
    <row r="6" spans="1:27" x14ac:dyDescent="0.3">
      <c r="A6" t="s">
        <v>18</v>
      </c>
      <c r="B6" t="s">
        <v>31</v>
      </c>
      <c r="C6" t="s">
        <v>32</v>
      </c>
      <c r="D6" t="s">
        <v>33</v>
      </c>
      <c r="E6" t="s">
        <v>34</v>
      </c>
      <c r="H6" t="s">
        <v>31</v>
      </c>
      <c r="I6" t="s">
        <v>35</v>
      </c>
      <c r="J6" t="s">
        <v>36</v>
      </c>
      <c r="K6" t="s">
        <v>37</v>
      </c>
      <c r="L6" t="s">
        <v>38</v>
      </c>
      <c r="M6" t="s">
        <v>39</v>
      </c>
      <c r="O6" t="s">
        <v>32</v>
      </c>
      <c r="P6" t="s">
        <v>35</v>
      </c>
      <c r="Q6" t="s">
        <v>36</v>
      </c>
      <c r="R6" t="s">
        <v>37</v>
      </c>
      <c r="S6" t="s">
        <v>40</v>
      </c>
      <c r="T6" t="s">
        <v>41</v>
      </c>
      <c r="V6" t="s">
        <v>33</v>
      </c>
      <c r="W6" t="s">
        <v>35</v>
      </c>
      <c r="X6" t="s">
        <v>36</v>
      </c>
      <c r="Y6" t="s">
        <v>37</v>
      </c>
      <c r="Z6" t="s">
        <v>42</v>
      </c>
      <c r="AA6" t="s">
        <v>43</v>
      </c>
    </row>
    <row r="7" spans="1:27" x14ac:dyDescent="0.3">
      <c r="E7" t="s">
        <v>45</v>
      </c>
      <c r="F7" t="s">
        <v>46</v>
      </c>
    </row>
    <row r="8" spans="1:27" x14ac:dyDescent="0.3">
      <c r="A8" t="s">
        <v>8</v>
      </c>
      <c r="B8">
        <v>30652.664000000001</v>
      </c>
      <c r="C8">
        <v>51555.474999999999</v>
      </c>
      <c r="D8">
        <v>13369.53</v>
      </c>
      <c r="E8">
        <v>25001.882000000001</v>
      </c>
      <c r="F8">
        <f>E8/24750.92</f>
        <v>1.0101395018851826</v>
      </c>
      <c r="H8">
        <v>30652.664000000001</v>
      </c>
      <c r="I8">
        <v>50</v>
      </c>
      <c r="J8">
        <v>10</v>
      </c>
      <c r="K8">
        <v>0.2</v>
      </c>
      <c r="L8">
        <v>6130.5328000000009</v>
      </c>
      <c r="M8">
        <v>6068.9962015729852</v>
      </c>
      <c r="O8">
        <v>51555.474999999999</v>
      </c>
      <c r="P8">
        <v>50</v>
      </c>
      <c r="Q8">
        <v>10</v>
      </c>
      <c r="R8">
        <v>0.2</v>
      </c>
      <c r="S8">
        <v>10311.095000000001</v>
      </c>
      <c r="T8">
        <v>10207.59507053909</v>
      </c>
      <c r="V8">
        <v>13369.53</v>
      </c>
      <c r="W8">
        <v>38</v>
      </c>
      <c r="X8">
        <v>10</v>
      </c>
      <c r="Y8">
        <v>0.26315789473684209</v>
      </c>
      <c r="Z8">
        <v>3518.2973684210524</v>
      </c>
      <c r="AA8">
        <v>3482.9816692199402</v>
      </c>
    </row>
    <row r="9" spans="1:27" x14ac:dyDescent="0.3">
      <c r="A9" t="s">
        <v>9</v>
      </c>
      <c r="B9">
        <v>23278.621999999999</v>
      </c>
      <c r="C9">
        <v>68317.019</v>
      </c>
      <c r="D9">
        <v>65093.233</v>
      </c>
      <c r="E9">
        <v>28335.496999999999</v>
      </c>
      <c r="F9">
        <f t="shared" ref="F9:F12" si="0">E9/24750.92</f>
        <v>1.1448260105078922</v>
      </c>
      <c r="H9">
        <v>23278.621999999999</v>
      </c>
      <c r="I9">
        <v>107</v>
      </c>
      <c r="J9">
        <v>10</v>
      </c>
      <c r="K9">
        <v>9.3457943925233641E-2</v>
      </c>
      <c r="L9">
        <v>2175.5721495327102</v>
      </c>
      <c r="M9">
        <v>1900.3517823354978</v>
      </c>
      <c r="O9">
        <v>68317.019</v>
      </c>
      <c r="P9">
        <v>107</v>
      </c>
      <c r="Q9">
        <v>10</v>
      </c>
      <c r="R9">
        <v>9.3457943925233641E-2</v>
      </c>
      <c r="S9">
        <v>6384.7681308411211</v>
      </c>
      <c r="T9">
        <v>5577.0641758991596</v>
      </c>
      <c r="V9">
        <v>65093.233</v>
      </c>
      <c r="W9">
        <v>86</v>
      </c>
      <c r="X9">
        <v>10</v>
      </c>
      <c r="Y9">
        <v>0.11627906976744186</v>
      </c>
      <c r="Z9">
        <v>7568.980581395349</v>
      </c>
      <c r="AA9">
        <v>6611.4680413641508</v>
      </c>
    </row>
    <row r="10" spans="1:27" x14ac:dyDescent="0.3">
      <c r="A10" t="s">
        <v>10</v>
      </c>
      <c r="B10">
        <v>42382.525000000001</v>
      </c>
      <c r="C10">
        <v>46070.847999999998</v>
      </c>
      <c r="D10">
        <v>82563.415999999997</v>
      </c>
      <c r="E10">
        <v>37234.61</v>
      </c>
      <c r="F10">
        <f t="shared" si="0"/>
        <v>1.5043727667496805</v>
      </c>
      <c r="H10">
        <v>42382.525000000001</v>
      </c>
      <c r="I10">
        <v>64</v>
      </c>
      <c r="J10">
        <v>10</v>
      </c>
      <c r="K10">
        <v>0.15625</v>
      </c>
      <c r="L10">
        <v>6622.26953125</v>
      </c>
      <c r="M10">
        <v>4402.0137014032443</v>
      </c>
      <c r="O10">
        <v>46070.847999999998</v>
      </c>
      <c r="P10">
        <v>64</v>
      </c>
      <c r="Q10">
        <v>10</v>
      </c>
      <c r="R10">
        <v>0.15625</v>
      </c>
      <c r="S10">
        <v>7198.57</v>
      </c>
      <c r="T10">
        <v>4785.0972572131141</v>
      </c>
      <c r="V10">
        <v>82563.415999999997</v>
      </c>
      <c r="W10">
        <v>57</v>
      </c>
      <c r="X10">
        <v>6.6</v>
      </c>
      <c r="Y10">
        <v>0.11578947368421053</v>
      </c>
      <c r="Z10">
        <v>9559.9744842105265</v>
      </c>
      <c r="AA10">
        <v>6354.7909770167053</v>
      </c>
    </row>
    <row r="11" spans="1:27" x14ac:dyDescent="0.3">
      <c r="A11" t="s">
        <v>19</v>
      </c>
      <c r="B11">
        <v>38352.86</v>
      </c>
      <c r="C11">
        <v>74952.25</v>
      </c>
      <c r="D11">
        <v>54805.031999999999</v>
      </c>
      <c r="E11">
        <v>41244.175000000003</v>
      </c>
      <c r="F11">
        <f t="shared" si="0"/>
        <v>1.6663693713203391</v>
      </c>
      <c r="H11">
        <v>38352.86</v>
      </c>
      <c r="I11">
        <v>66</v>
      </c>
      <c r="J11">
        <v>10</v>
      </c>
      <c r="K11">
        <v>0.15151515151515152</v>
      </c>
      <c r="L11">
        <v>5811.0393939393944</v>
      </c>
      <c r="M11">
        <v>3487.245681511205</v>
      </c>
      <c r="O11">
        <v>74952.25</v>
      </c>
      <c r="P11">
        <v>66</v>
      </c>
      <c r="Q11">
        <v>10</v>
      </c>
      <c r="R11">
        <v>0.15151515151515152</v>
      </c>
      <c r="S11">
        <v>11356.401515151516</v>
      </c>
      <c r="T11">
        <v>6815.0565598510311</v>
      </c>
      <c r="V11">
        <v>54805.031999999999</v>
      </c>
      <c r="W11">
        <v>53</v>
      </c>
      <c r="X11">
        <v>10</v>
      </c>
      <c r="Y11">
        <v>0.18867924528301888</v>
      </c>
      <c r="Z11">
        <v>10340.572075471699</v>
      </c>
      <c r="AA11">
        <v>6205.4501561549941</v>
      </c>
    </row>
    <row r="12" spans="1:27" x14ac:dyDescent="0.3">
      <c r="A12" t="s">
        <v>11</v>
      </c>
      <c r="B12">
        <v>66110.081999999995</v>
      </c>
      <c r="C12">
        <v>67502.463000000003</v>
      </c>
      <c r="D12">
        <v>19931.016</v>
      </c>
      <c r="E12">
        <v>24750.923999999999</v>
      </c>
      <c r="F12">
        <f t="shared" si="0"/>
        <v>1.0000001616101544</v>
      </c>
      <c r="H12">
        <v>66110.081999999995</v>
      </c>
      <c r="I12">
        <v>50</v>
      </c>
      <c r="J12">
        <v>10</v>
      </c>
      <c r="K12">
        <v>0.2</v>
      </c>
      <c r="L12">
        <v>13222.0164</v>
      </c>
      <c r="M12">
        <v>13222.014263188234</v>
      </c>
      <c r="O12">
        <v>67502.463000000003</v>
      </c>
      <c r="P12">
        <v>50</v>
      </c>
      <c r="Q12">
        <v>10</v>
      </c>
      <c r="R12">
        <v>0.2</v>
      </c>
      <c r="S12">
        <v>13500.492600000001</v>
      </c>
      <c r="T12">
        <v>13500.490418183661</v>
      </c>
      <c r="V12">
        <v>19931.016</v>
      </c>
      <c r="W12">
        <v>40</v>
      </c>
      <c r="X12">
        <v>10</v>
      </c>
      <c r="Y12">
        <v>0.25</v>
      </c>
      <c r="Z12">
        <v>4982.7539999999999</v>
      </c>
      <c r="AA12">
        <v>4982.7531947364869</v>
      </c>
    </row>
    <row r="14" spans="1:27" x14ac:dyDescent="0.3">
      <c r="A14" t="s">
        <v>21</v>
      </c>
      <c r="B14" t="s">
        <v>31</v>
      </c>
      <c r="C14" t="s">
        <v>32</v>
      </c>
      <c r="D14" t="s">
        <v>33</v>
      </c>
      <c r="E14" t="s">
        <v>34</v>
      </c>
      <c r="F14" t="s">
        <v>46</v>
      </c>
      <c r="H14" t="s">
        <v>31</v>
      </c>
      <c r="I14" t="s">
        <v>35</v>
      </c>
      <c r="J14" t="s">
        <v>36</v>
      </c>
      <c r="K14" t="s">
        <v>37</v>
      </c>
      <c r="L14" t="s">
        <v>38</v>
      </c>
      <c r="M14" t="s">
        <v>39</v>
      </c>
      <c r="O14" t="s">
        <v>32</v>
      </c>
      <c r="P14" t="s">
        <v>35</v>
      </c>
      <c r="Q14" t="s">
        <v>36</v>
      </c>
      <c r="R14" t="s">
        <v>37</v>
      </c>
      <c r="S14" t="s">
        <v>40</v>
      </c>
      <c r="T14" t="s">
        <v>41</v>
      </c>
      <c r="V14" t="s">
        <v>33</v>
      </c>
      <c r="W14" t="s">
        <v>35</v>
      </c>
      <c r="X14" t="s">
        <v>36</v>
      </c>
      <c r="Z14" t="s">
        <v>42</v>
      </c>
      <c r="AA14" t="s">
        <v>43</v>
      </c>
    </row>
    <row r="15" spans="1:27" x14ac:dyDescent="0.3">
      <c r="E15" t="s">
        <v>45</v>
      </c>
    </row>
    <row r="16" spans="1:27" x14ac:dyDescent="0.3">
      <c r="A16" t="s">
        <v>8</v>
      </c>
      <c r="B16">
        <v>59224.99</v>
      </c>
      <c r="C16">
        <v>64226.04</v>
      </c>
      <c r="D16">
        <v>47683.148999999998</v>
      </c>
      <c r="E16">
        <v>23325.933000000001</v>
      </c>
      <c r="F16">
        <v>1.3757091622399011</v>
      </c>
      <c r="H16">
        <v>59224.99</v>
      </c>
      <c r="I16">
        <v>120</v>
      </c>
      <c r="J16">
        <v>10</v>
      </c>
      <c r="K16">
        <v>8.3333333333333329E-2</v>
      </c>
      <c r="L16">
        <v>4935.4158333333326</v>
      </c>
      <c r="M16">
        <v>3587.5430423808407</v>
      </c>
      <c r="O16">
        <v>64226.04</v>
      </c>
      <c r="P16">
        <v>120</v>
      </c>
      <c r="Q16">
        <v>10</v>
      </c>
      <c r="R16">
        <v>8.3333333333333329E-2</v>
      </c>
      <c r="S16">
        <v>5352.17</v>
      </c>
      <c r="T16">
        <v>3890.4807403373748</v>
      </c>
      <c r="V16">
        <v>47683.148999999998</v>
      </c>
      <c r="W16">
        <v>35</v>
      </c>
      <c r="X16">
        <v>3.61</v>
      </c>
      <c r="Y16">
        <v>0.10314285714285713</v>
      </c>
      <c r="Z16">
        <v>4918.1762254285704</v>
      </c>
      <c r="AA16">
        <v>3575.0116088642585</v>
      </c>
    </row>
    <row r="17" spans="1:27" x14ac:dyDescent="0.3">
      <c r="A17" t="s">
        <v>9</v>
      </c>
      <c r="B17">
        <v>36001.512999999999</v>
      </c>
      <c r="C17">
        <v>48145.767999999996</v>
      </c>
      <c r="D17">
        <v>42111.09</v>
      </c>
      <c r="E17">
        <v>18253.103999999999</v>
      </c>
      <c r="F17">
        <v>1.0765255311381452</v>
      </c>
      <c r="H17">
        <v>36001.512999999999</v>
      </c>
      <c r="I17">
        <v>102</v>
      </c>
      <c r="J17">
        <v>10</v>
      </c>
      <c r="K17">
        <v>9.8039215686274508E-2</v>
      </c>
      <c r="L17">
        <v>3529.5600980392155</v>
      </c>
      <c r="M17">
        <v>3278.6589783036779</v>
      </c>
      <c r="O17">
        <v>48145.767999999996</v>
      </c>
      <c r="P17">
        <v>102</v>
      </c>
      <c r="Q17">
        <v>10</v>
      </c>
      <c r="R17">
        <v>9.8039215686274508E-2</v>
      </c>
      <c r="S17">
        <v>4720.1733333333332</v>
      </c>
      <c r="T17">
        <v>4384.6366823673752</v>
      </c>
      <c r="V17">
        <v>42111.09</v>
      </c>
      <c r="W17">
        <v>35</v>
      </c>
      <c r="X17">
        <v>4.41</v>
      </c>
      <c r="Y17">
        <v>0.126</v>
      </c>
      <c r="Z17">
        <v>5305.9973399999999</v>
      </c>
      <c r="AA17">
        <v>4928.8170011075263</v>
      </c>
    </row>
    <row r="18" spans="1:27" x14ac:dyDescent="0.3">
      <c r="A18" t="s">
        <v>10</v>
      </c>
      <c r="B18">
        <v>81736.562000000005</v>
      </c>
      <c r="C18">
        <v>113700.226</v>
      </c>
      <c r="D18">
        <v>60617.442000000003</v>
      </c>
      <c r="E18">
        <v>22297.153999999999</v>
      </c>
      <c r="F18">
        <v>1.3150341746104672</v>
      </c>
      <c r="H18">
        <v>81736.562000000005</v>
      </c>
      <c r="I18">
        <v>184</v>
      </c>
      <c r="J18">
        <v>10</v>
      </c>
      <c r="K18">
        <v>5.434782608695652E-2</v>
      </c>
      <c r="L18">
        <v>4442.2044565217393</v>
      </c>
      <c r="M18">
        <v>3378.0144594626877</v>
      </c>
      <c r="O18">
        <v>113700.226</v>
      </c>
      <c r="P18">
        <v>184</v>
      </c>
      <c r="Q18">
        <v>10</v>
      </c>
      <c r="R18">
        <v>5.434782608695652E-2</v>
      </c>
      <c r="S18">
        <v>6179.3601086956514</v>
      </c>
      <c r="T18">
        <v>4699.0110432119154</v>
      </c>
      <c r="V18">
        <v>60617.442000000003</v>
      </c>
      <c r="W18">
        <v>35</v>
      </c>
      <c r="X18">
        <v>2.44</v>
      </c>
      <c r="Y18">
        <v>6.9714285714285715E-2</v>
      </c>
      <c r="Z18">
        <v>4225.9016708571435</v>
      </c>
      <c r="AA18">
        <v>3213.5299237443155</v>
      </c>
    </row>
    <row r="19" spans="1:27" x14ac:dyDescent="0.3">
      <c r="A19" t="s">
        <v>19</v>
      </c>
      <c r="B19">
        <v>35240.228999999999</v>
      </c>
      <c r="C19">
        <v>94536.436000000002</v>
      </c>
      <c r="D19">
        <v>45796.394999999997</v>
      </c>
      <c r="E19">
        <v>16955.569</v>
      </c>
      <c r="F19">
        <v>1</v>
      </c>
      <c r="H19">
        <v>35240.228999999999</v>
      </c>
      <c r="I19">
        <v>45</v>
      </c>
      <c r="J19">
        <v>10</v>
      </c>
      <c r="K19">
        <v>0.22222222222222221</v>
      </c>
      <c r="L19">
        <v>7831.1619999999994</v>
      </c>
      <c r="M19">
        <v>7831.1624618637097</v>
      </c>
      <c r="O19">
        <v>94536.436000000002</v>
      </c>
      <c r="P19">
        <v>45</v>
      </c>
      <c r="Q19">
        <v>10</v>
      </c>
      <c r="R19">
        <v>0.22222222222222221</v>
      </c>
      <c r="S19">
        <v>21008.096888888889</v>
      </c>
      <c r="T19">
        <v>21008.098127897552</v>
      </c>
      <c r="V19">
        <v>45796.394999999997</v>
      </c>
      <c r="W19">
        <v>35</v>
      </c>
      <c r="X19">
        <v>10</v>
      </c>
      <c r="Y19">
        <v>0.2857142857142857</v>
      </c>
      <c r="Z19">
        <v>13084.684285714284</v>
      </c>
      <c r="AA19">
        <v>13084.685057418512</v>
      </c>
    </row>
    <row r="20" spans="1:27" x14ac:dyDescent="0.3">
      <c r="A20" t="s">
        <v>11</v>
      </c>
      <c r="B20">
        <v>49762.718000000001</v>
      </c>
      <c r="C20">
        <v>51584.273999999998</v>
      </c>
      <c r="D20">
        <v>59457.495000000003</v>
      </c>
      <c r="E20">
        <v>21201.933000000001</v>
      </c>
      <c r="F20">
        <v>1.2504405926783944</v>
      </c>
      <c r="H20">
        <v>49762.718000000001</v>
      </c>
      <c r="I20">
        <v>70</v>
      </c>
      <c r="J20">
        <v>10</v>
      </c>
      <c r="K20">
        <v>0.14285714285714285</v>
      </c>
      <c r="L20">
        <v>7108.9597142857137</v>
      </c>
      <c r="M20">
        <v>5685.1638981573706</v>
      </c>
      <c r="O20">
        <v>51584.273999999998</v>
      </c>
      <c r="P20">
        <v>70</v>
      </c>
      <c r="Q20">
        <v>10</v>
      </c>
      <c r="R20">
        <v>0.14285714285714285</v>
      </c>
      <c r="S20">
        <v>7369.1819999999989</v>
      </c>
      <c r="T20">
        <v>5893.2683752816292</v>
      </c>
      <c r="V20">
        <v>59457.495000000003</v>
      </c>
      <c r="W20">
        <v>35</v>
      </c>
      <c r="X20">
        <v>6.43</v>
      </c>
      <c r="Y20">
        <v>0.18371428571428572</v>
      </c>
      <c r="Z20">
        <v>10923.191224285714</v>
      </c>
      <c r="AA20">
        <v>8735.4739507365721</v>
      </c>
    </row>
    <row r="22" spans="1:27" x14ac:dyDescent="0.3">
      <c r="A22" t="s">
        <v>22</v>
      </c>
      <c r="B22" t="s">
        <v>31</v>
      </c>
      <c r="C22" t="s">
        <v>32</v>
      </c>
      <c r="D22" t="s">
        <v>33</v>
      </c>
      <c r="E22" t="s">
        <v>34</v>
      </c>
      <c r="F22" t="s">
        <v>46</v>
      </c>
      <c r="H22" t="s">
        <v>31</v>
      </c>
      <c r="I22" t="s">
        <v>35</v>
      </c>
      <c r="J22" t="s">
        <v>36</v>
      </c>
      <c r="K22" t="s">
        <v>37</v>
      </c>
      <c r="L22" t="s">
        <v>38</v>
      </c>
      <c r="M22" t="s">
        <v>39</v>
      </c>
      <c r="O22" t="s">
        <v>32</v>
      </c>
      <c r="P22" t="s">
        <v>35</v>
      </c>
      <c r="Q22" t="s">
        <v>36</v>
      </c>
      <c r="R22" t="s">
        <v>37</v>
      </c>
      <c r="S22" t="s">
        <v>40</v>
      </c>
      <c r="T22" t="s">
        <v>41</v>
      </c>
      <c r="V22" t="s">
        <v>33</v>
      </c>
      <c r="W22" t="s">
        <v>35</v>
      </c>
      <c r="X22" t="s">
        <v>36</v>
      </c>
      <c r="Y22" t="s">
        <v>37</v>
      </c>
      <c r="Z22" t="s">
        <v>42</v>
      </c>
      <c r="AA22" t="s">
        <v>43</v>
      </c>
    </row>
    <row r="23" spans="1:27" x14ac:dyDescent="0.3">
      <c r="E23" t="s">
        <v>45</v>
      </c>
    </row>
    <row r="24" spans="1:27" x14ac:dyDescent="0.3">
      <c r="A24" t="s">
        <v>8</v>
      </c>
      <c r="B24">
        <v>19425.539000000001</v>
      </c>
      <c r="C24">
        <v>33023.550999999999</v>
      </c>
      <c r="D24">
        <v>15254.953</v>
      </c>
      <c r="E24">
        <v>22331.267</v>
      </c>
      <c r="F24">
        <v>1.2195900487535272</v>
      </c>
      <c r="H24">
        <v>19425.539000000001</v>
      </c>
      <c r="I24">
        <v>205.9</v>
      </c>
      <c r="J24">
        <v>10</v>
      </c>
      <c r="K24">
        <v>4.8567265662943178E-2</v>
      </c>
      <c r="L24">
        <v>943.44531325886362</v>
      </c>
      <c r="M24">
        <v>773.57577181209763</v>
      </c>
      <c r="O24">
        <v>33023.550999999999</v>
      </c>
      <c r="P24">
        <v>205.9</v>
      </c>
      <c r="Q24">
        <v>10</v>
      </c>
      <c r="R24">
        <v>4.8567265662943178E-2</v>
      </c>
      <c r="S24">
        <v>1603.8635745507529</v>
      </c>
      <c r="T24">
        <v>1315.084176186883</v>
      </c>
      <c r="V24">
        <v>15254.953</v>
      </c>
      <c r="W24">
        <v>35</v>
      </c>
      <c r="X24">
        <v>2.4300000000000002</v>
      </c>
      <c r="Y24">
        <v>6.9428571428571437E-2</v>
      </c>
      <c r="Z24">
        <v>1059.129594</v>
      </c>
      <c r="AA24">
        <v>868.43082647523681</v>
      </c>
    </row>
    <row r="25" spans="1:27" x14ac:dyDescent="0.3">
      <c r="A25" t="s">
        <v>9</v>
      </c>
      <c r="B25">
        <v>27609.22</v>
      </c>
      <c r="C25">
        <v>48955.362000000001</v>
      </c>
      <c r="D25">
        <v>16491.331999999999</v>
      </c>
      <c r="E25">
        <v>20334.66</v>
      </c>
      <c r="F25">
        <v>1.1378550086371348</v>
      </c>
      <c r="H25">
        <v>27609.22</v>
      </c>
      <c r="I25">
        <v>164.2</v>
      </c>
      <c r="J25">
        <v>10</v>
      </c>
      <c r="K25">
        <v>6.090133982947625E-2</v>
      </c>
      <c r="L25">
        <v>1681.4384896467723</v>
      </c>
      <c r="M25">
        <v>1477.7264914101088</v>
      </c>
      <c r="O25">
        <v>48955.362000000001</v>
      </c>
      <c r="P25">
        <v>164.2</v>
      </c>
      <c r="Q25">
        <v>10</v>
      </c>
      <c r="R25">
        <v>6.090133982947625E-2</v>
      </c>
      <c r="S25">
        <v>2981.4471376370284</v>
      </c>
      <c r="T25">
        <v>2620.234665230375</v>
      </c>
      <c r="V25">
        <v>16491.331999999999</v>
      </c>
      <c r="W25">
        <v>35</v>
      </c>
      <c r="X25">
        <v>3.5</v>
      </c>
      <c r="Y25">
        <v>0.1</v>
      </c>
      <c r="Z25">
        <v>1649.1332</v>
      </c>
      <c r="AA25">
        <v>1449.3350976019767</v>
      </c>
    </row>
    <row r="26" spans="1:27" x14ac:dyDescent="0.3">
      <c r="A26" t="s">
        <v>10</v>
      </c>
      <c r="B26">
        <v>80741.293999999994</v>
      </c>
      <c r="C26">
        <v>98554.72</v>
      </c>
      <c r="D26">
        <v>33510.673000000003</v>
      </c>
      <c r="E26">
        <v>26793.933000000001</v>
      </c>
      <c r="F26">
        <v>1.4633121378096794</v>
      </c>
      <c r="H26">
        <v>80741.293999999994</v>
      </c>
      <c r="I26">
        <v>260</v>
      </c>
      <c r="J26">
        <v>10</v>
      </c>
      <c r="K26">
        <v>3.8461538461538464E-2</v>
      </c>
      <c r="L26">
        <v>3105.4343846153847</v>
      </c>
      <c r="M26">
        <v>2122.195466282179</v>
      </c>
      <c r="O26">
        <v>98554.72</v>
      </c>
      <c r="P26">
        <v>260</v>
      </c>
      <c r="Q26">
        <v>10</v>
      </c>
      <c r="R26">
        <v>3.8461538461538464E-2</v>
      </c>
      <c r="S26">
        <v>3790.5661538461541</v>
      </c>
      <c r="T26">
        <v>2590.4016346915323</v>
      </c>
      <c r="V26">
        <v>33510.673000000003</v>
      </c>
      <c r="W26">
        <v>35</v>
      </c>
      <c r="X26">
        <v>2.12</v>
      </c>
      <c r="Y26">
        <v>6.0571428571428575E-2</v>
      </c>
      <c r="Z26">
        <v>2029.7893360000003</v>
      </c>
      <c r="AA26">
        <v>1387.1198656482393</v>
      </c>
    </row>
    <row r="27" spans="1:27" x14ac:dyDescent="0.3">
      <c r="A27" t="s">
        <v>19</v>
      </c>
      <c r="B27">
        <v>25739.187000000002</v>
      </c>
      <c r="C27">
        <v>93464.464999999997</v>
      </c>
      <c r="D27">
        <v>100925.942</v>
      </c>
      <c r="E27">
        <v>20810.468000000001</v>
      </c>
      <c r="F27">
        <v>0.99999989077287477</v>
      </c>
      <c r="H27">
        <v>25739.187000000002</v>
      </c>
      <c r="I27">
        <v>50</v>
      </c>
      <c r="J27">
        <v>10</v>
      </c>
      <c r="K27">
        <v>0.2</v>
      </c>
      <c r="L27">
        <v>5147.8374000000003</v>
      </c>
      <c r="M27">
        <v>5147.8379622835419</v>
      </c>
      <c r="O27">
        <v>93464.464999999997</v>
      </c>
      <c r="P27">
        <v>50</v>
      </c>
      <c r="Q27">
        <v>10</v>
      </c>
      <c r="R27">
        <v>0.2</v>
      </c>
      <c r="S27">
        <v>18692.893</v>
      </c>
      <c r="T27">
        <v>18692.895041771189</v>
      </c>
      <c r="V27">
        <v>100925.942</v>
      </c>
      <c r="W27">
        <v>35</v>
      </c>
      <c r="X27">
        <v>10</v>
      </c>
      <c r="Y27">
        <v>0.2857142857142857</v>
      </c>
      <c r="Z27">
        <v>28835.983428571424</v>
      </c>
      <c r="AA27">
        <v>28835.986578243341</v>
      </c>
    </row>
    <row r="28" spans="1:27" x14ac:dyDescent="0.3">
      <c r="A28" t="s">
        <v>11</v>
      </c>
      <c r="B28">
        <v>38919.847999999998</v>
      </c>
      <c r="C28">
        <v>53878.830999999998</v>
      </c>
      <c r="D28">
        <v>55728.919000000002</v>
      </c>
      <c r="E28">
        <v>26843.933000000001</v>
      </c>
      <c r="F28">
        <v>1.466042815940825</v>
      </c>
      <c r="H28">
        <v>38919.847999999998</v>
      </c>
      <c r="I28">
        <v>134</v>
      </c>
      <c r="J28">
        <v>10</v>
      </c>
      <c r="K28">
        <v>7.4626865671641784E-2</v>
      </c>
      <c r="L28">
        <v>2904.4662686567162</v>
      </c>
      <c r="M28">
        <v>1981.1606025931724</v>
      </c>
      <c r="O28">
        <v>53878.830999999998</v>
      </c>
      <c r="P28">
        <v>134</v>
      </c>
      <c r="Q28">
        <v>10</v>
      </c>
      <c r="R28">
        <v>7.4626865671641784E-2</v>
      </c>
      <c r="S28">
        <v>4020.8082835820892</v>
      </c>
      <c r="T28">
        <v>2742.6267772416709</v>
      </c>
      <c r="V28">
        <v>55728.919000000002</v>
      </c>
      <c r="W28">
        <v>35</v>
      </c>
      <c r="X28">
        <v>4.3</v>
      </c>
      <c r="Y28">
        <v>0.12285714285714285</v>
      </c>
      <c r="Z28">
        <v>6846.6957628571427</v>
      </c>
      <c r="AA28">
        <v>4670.1881339415813</v>
      </c>
    </row>
    <row r="32" spans="1:27" x14ac:dyDescent="0.3">
      <c r="H32" s="5" t="s">
        <v>51</v>
      </c>
      <c r="I32" s="5"/>
      <c r="J32" s="5"/>
      <c r="K32" s="5"/>
      <c r="L32" s="5"/>
      <c r="M32" s="5"/>
    </row>
    <row r="34" spans="1:21" x14ac:dyDescent="0.3">
      <c r="B34" t="s">
        <v>39</v>
      </c>
      <c r="C34" t="s">
        <v>41</v>
      </c>
      <c r="D34" t="s">
        <v>43</v>
      </c>
      <c r="F34" t="s">
        <v>63</v>
      </c>
      <c r="H34" t="s">
        <v>64</v>
      </c>
      <c r="J34" t="s">
        <v>65</v>
      </c>
      <c r="L34" t="s">
        <v>66</v>
      </c>
    </row>
    <row r="35" spans="1:21" x14ac:dyDescent="0.3">
      <c r="A35" t="s">
        <v>8</v>
      </c>
      <c r="B35">
        <v>6068.9962015729852</v>
      </c>
      <c r="C35">
        <v>10207.59507053909</v>
      </c>
      <c r="D35">
        <v>3482.9816692199402</v>
      </c>
      <c r="F35">
        <v>19759.572941332015</v>
      </c>
      <c r="H35">
        <v>0.30714207334300148</v>
      </c>
      <c r="J35">
        <v>0.51658986258692818</v>
      </c>
      <c r="L35">
        <v>0.17626806407007037</v>
      </c>
      <c r="O35" s="1" t="s">
        <v>31</v>
      </c>
      <c r="P35" s="3" t="s">
        <v>8</v>
      </c>
      <c r="Q35" s="3" t="s">
        <v>9</v>
      </c>
      <c r="R35" s="3" t="s">
        <v>10</v>
      </c>
      <c r="S35" s="3" t="s">
        <v>19</v>
      </c>
      <c r="T35" s="3" t="s">
        <v>11</v>
      </c>
      <c r="U35" s="1"/>
    </row>
    <row r="36" spans="1:21" x14ac:dyDescent="0.3">
      <c r="A36" t="s">
        <v>9</v>
      </c>
      <c r="B36">
        <v>1900.3517823354978</v>
      </c>
      <c r="C36">
        <v>5577.0641758991596</v>
      </c>
      <c r="D36">
        <v>6611.4680413641508</v>
      </c>
      <c r="F36">
        <v>14088.883999598809</v>
      </c>
      <c r="H36">
        <v>0.13488305975048212</v>
      </c>
      <c r="J36">
        <v>0.3958485410241131</v>
      </c>
      <c r="L36">
        <v>0.4692683992254047</v>
      </c>
      <c r="O36" s="1" t="s">
        <v>3</v>
      </c>
      <c r="P36" s="4">
        <v>0.30714200000000003</v>
      </c>
      <c r="Q36" s="4">
        <v>0.134883</v>
      </c>
      <c r="R36" s="4">
        <v>0.28323500000000001</v>
      </c>
      <c r="S36" s="4">
        <v>0.21124899999999999</v>
      </c>
      <c r="T36" s="4">
        <v>0.41702899999999998</v>
      </c>
      <c r="U36" s="1"/>
    </row>
    <row r="37" spans="1:21" x14ac:dyDescent="0.3">
      <c r="A37" t="s">
        <v>10</v>
      </c>
      <c r="B37">
        <v>4402.0137014032443</v>
      </c>
      <c r="C37">
        <v>4785.0972572131141</v>
      </c>
      <c r="D37">
        <v>6354.7909770167053</v>
      </c>
      <c r="F37">
        <v>15541.901935633065</v>
      </c>
      <c r="H37">
        <v>0.28323519988957763</v>
      </c>
      <c r="J37">
        <v>0.3078836346433429</v>
      </c>
      <c r="L37">
        <v>0.40888116546707942</v>
      </c>
      <c r="O37" s="1" t="s">
        <v>12</v>
      </c>
      <c r="P37" s="4">
        <v>0.324575</v>
      </c>
      <c r="Q37" s="4">
        <v>0.26037399999999999</v>
      </c>
      <c r="R37" s="4">
        <v>0.29918899999999998</v>
      </c>
      <c r="S37" s="4">
        <v>0.18679399999999999</v>
      </c>
      <c r="T37" s="4">
        <v>0.279866</v>
      </c>
      <c r="U37" s="1"/>
    </row>
    <row r="38" spans="1:21" x14ac:dyDescent="0.3">
      <c r="A38" t="s">
        <v>19</v>
      </c>
      <c r="B38">
        <v>3487.245681511205</v>
      </c>
      <c r="C38">
        <v>6815.0565598510311</v>
      </c>
      <c r="D38">
        <v>6205.4501561549941</v>
      </c>
      <c r="F38">
        <v>16507.75239751723</v>
      </c>
      <c r="H38">
        <v>0.21124896942576432</v>
      </c>
      <c r="J38">
        <v>0.4128397613278969</v>
      </c>
      <c r="L38">
        <v>0.37591126924633878</v>
      </c>
      <c r="O38" s="1" t="s">
        <v>14</v>
      </c>
      <c r="P38" s="4">
        <v>0.2616</v>
      </c>
      <c r="Q38" s="4">
        <v>0.26638699999999998</v>
      </c>
      <c r="R38" s="4">
        <v>0.34791699999999998</v>
      </c>
      <c r="S38" s="4">
        <v>9.7725000000000006E-2</v>
      </c>
      <c r="T38" s="4">
        <v>0.210897</v>
      </c>
      <c r="U38" s="1"/>
    </row>
    <row r="39" spans="1:21" x14ac:dyDescent="0.3">
      <c r="A39" t="s">
        <v>11</v>
      </c>
      <c r="B39">
        <v>13222.014263188234</v>
      </c>
      <c r="C39">
        <v>13500.490418183661</v>
      </c>
      <c r="D39">
        <v>4982.7531947364869</v>
      </c>
      <c r="F39">
        <v>31705.257876108382</v>
      </c>
      <c r="H39">
        <v>0.41702907179795351</v>
      </c>
      <c r="J39">
        <v>0.42581235172217308</v>
      </c>
      <c r="L39">
        <v>0.15715857647987339</v>
      </c>
      <c r="O39" s="1"/>
      <c r="P39" s="4"/>
      <c r="Q39" s="4"/>
      <c r="R39" s="4"/>
      <c r="S39" s="4"/>
      <c r="T39" s="4"/>
      <c r="U39" s="1"/>
    </row>
    <row r="40" spans="1:21" x14ac:dyDescent="0.3">
      <c r="O40" s="1"/>
      <c r="P40" s="1"/>
      <c r="Q40" s="1"/>
      <c r="R40" s="1"/>
      <c r="S40" s="1"/>
      <c r="T40" s="1"/>
      <c r="U40" s="1"/>
    </row>
    <row r="41" spans="1:21" x14ac:dyDescent="0.3">
      <c r="B41" t="s">
        <v>39</v>
      </c>
      <c r="C41" t="s">
        <v>41</v>
      </c>
      <c r="D41" t="s">
        <v>43</v>
      </c>
      <c r="F41" t="s">
        <v>63</v>
      </c>
      <c r="H41" t="s">
        <v>64</v>
      </c>
      <c r="J41" t="s">
        <v>65</v>
      </c>
      <c r="L41" t="s">
        <v>66</v>
      </c>
      <c r="O41" s="1" t="s">
        <v>32</v>
      </c>
      <c r="P41" s="3" t="s">
        <v>8</v>
      </c>
      <c r="Q41" s="3" t="s">
        <v>9</v>
      </c>
      <c r="R41" s="3" t="s">
        <v>10</v>
      </c>
      <c r="S41" s="3" t="s">
        <v>19</v>
      </c>
      <c r="T41" s="3" t="s">
        <v>11</v>
      </c>
      <c r="U41" s="1"/>
    </row>
    <row r="42" spans="1:21" x14ac:dyDescent="0.3">
      <c r="A42" t="s">
        <v>8</v>
      </c>
      <c r="B42">
        <v>3587.5430423808407</v>
      </c>
      <c r="C42">
        <v>3890.4807403373748</v>
      </c>
      <c r="D42">
        <v>3575.0116088642585</v>
      </c>
      <c r="F42">
        <v>11053.035391582474</v>
      </c>
      <c r="H42">
        <v>0.32457536914366186</v>
      </c>
      <c r="J42">
        <v>0.35198301665623916</v>
      </c>
      <c r="L42">
        <v>0.32344161420009898</v>
      </c>
      <c r="O42" s="1" t="s">
        <v>3</v>
      </c>
      <c r="P42" s="4">
        <v>0.51658999999999999</v>
      </c>
      <c r="Q42" s="4">
        <v>0.39584900000000001</v>
      </c>
      <c r="R42" s="4">
        <v>0.30788399999999999</v>
      </c>
      <c r="S42" s="4">
        <v>0.41283999999999998</v>
      </c>
      <c r="T42" s="4">
        <v>0.42581200000000002</v>
      </c>
      <c r="U42" s="1"/>
    </row>
    <row r="43" spans="1:21" x14ac:dyDescent="0.3">
      <c r="A43" t="s">
        <v>9</v>
      </c>
      <c r="B43">
        <v>3278.6589783036779</v>
      </c>
      <c r="C43">
        <v>4384.6366823673752</v>
      </c>
      <c r="D43">
        <v>4928.8170011075263</v>
      </c>
      <c r="F43">
        <v>12592.112661778579</v>
      </c>
      <c r="H43">
        <v>0.26037401875028826</v>
      </c>
      <c r="J43">
        <v>0.34820500738341276</v>
      </c>
      <c r="L43">
        <v>0.39142097386629904</v>
      </c>
      <c r="O43" s="1" t="s">
        <v>12</v>
      </c>
      <c r="P43" s="4">
        <v>0.35198299999999999</v>
      </c>
      <c r="Q43" s="4">
        <v>0.34820499999999999</v>
      </c>
      <c r="R43" s="4">
        <v>0.41619</v>
      </c>
      <c r="S43" s="4">
        <v>0.50109999999999999</v>
      </c>
      <c r="T43" s="4">
        <v>0.29010999999999998</v>
      </c>
      <c r="U43" s="1"/>
    </row>
    <row r="44" spans="1:21" x14ac:dyDescent="0.3">
      <c r="A44" t="s">
        <v>10</v>
      </c>
      <c r="B44">
        <v>3378.0144594626877</v>
      </c>
      <c r="C44">
        <v>4699.0110432119154</v>
      </c>
      <c r="D44">
        <v>3213.5299237443155</v>
      </c>
      <c r="F44">
        <v>11290.55542641892</v>
      </c>
      <c r="H44">
        <v>0.29918939608218276</v>
      </c>
      <c r="J44">
        <v>0.41618953769241834</v>
      </c>
      <c r="L44">
        <v>0.28462106622539884</v>
      </c>
      <c r="O44" s="1" t="s">
        <v>14</v>
      </c>
      <c r="P44" s="4">
        <v>0.44472200000000001</v>
      </c>
      <c r="Q44" s="4">
        <v>0.47234399999999999</v>
      </c>
      <c r="R44" s="4">
        <v>0.424676</v>
      </c>
      <c r="S44" s="4">
        <v>0.35486099999999998</v>
      </c>
      <c r="T44" s="4">
        <v>0.29195599999999999</v>
      </c>
      <c r="U44" s="1"/>
    </row>
    <row r="45" spans="1:21" x14ac:dyDescent="0.3">
      <c r="A45" t="s">
        <v>19</v>
      </c>
      <c r="B45">
        <v>7831.1624618637097</v>
      </c>
      <c r="C45">
        <v>21008.098127897552</v>
      </c>
      <c r="D45">
        <v>13084.685057418512</v>
      </c>
      <c r="F45">
        <v>41923.945647179775</v>
      </c>
      <c r="H45">
        <v>0.18679449992060831</v>
      </c>
      <c r="J45">
        <v>0.50110021381803715</v>
      </c>
      <c r="L45">
        <v>0.31210528626135453</v>
      </c>
      <c r="O45" s="1"/>
      <c r="P45" s="4"/>
      <c r="Q45" s="4"/>
      <c r="R45" s="4"/>
      <c r="S45" s="4"/>
      <c r="T45" s="4"/>
      <c r="U45" s="1"/>
    </row>
    <row r="46" spans="1:21" x14ac:dyDescent="0.3">
      <c r="A46" t="s">
        <v>11</v>
      </c>
      <c r="B46">
        <v>5685.1638981573706</v>
      </c>
      <c r="C46">
        <v>5893.2683752816292</v>
      </c>
      <c r="D46">
        <v>8735.4739507365721</v>
      </c>
      <c r="F46">
        <v>20313.906224175575</v>
      </c>
      <c r="H46">
        <v>0.27986561695315193</v>
      </c>
      <c r="J46">
        <v>0.29011005122530553</v>
      </c>
      <c r="L46">
        <v>0.43002433182154237</v>
      </c>
      <c r="O46" s="1" t="s">
        <v>33</v>
      </c>
      <c r="P46" s="3" t="s">
        <v>8</v>
      </c>
      <c r="Q46" s="3" t="s">
        <v>9</v>
      </c>
      <c r="R46" s="3" t="s">
        <v>10</v>
      </c>
      <c r="S46" s="3" t="s">
        <v>19</v>
      </c>
      <c r="T46" s="3" t="s">
        <v>11</v>
      </c>
      <c r="U46" s="1"/>
    </row>
    <row r="47" spans="1:21" x14ac:dyDescent="0.3">
      <c r="O47" s="1" t="s">
        <v>3</v>
      </c>
      <c r="P47" s="4">
        <v>0.17626800000000001</v>
      </c>
      <c r="Q47" s="4">
        <v>0.46926800000000002</v>
      </c>
      <c r="R47" s="4">
        <v>0.40888099999999999</v>
      </c>
      <c r="S47" s="4">
        <v>0.375911</v>
      </c>
      <c r="T47" s="4">
        <v>0.15715899999999999</v>
      </c>
      <c r="U47" s="1"/>
    </row>
    <row r="48" spans="1:21" x14ac:dyDescent="0.3">
      <c r="B48" t="s">
        <v>39</v>
      </c>
      <c r="C48" t="s">
        <v>41</v>
      </c>
      <c r="D48" t="s">
        <v>43</v>
      </c>
      <c r="F48" t="s">
        <v>63</v>
      </c>
      <c r="H48" t="s">
        <v>64</v>
      </c>
      <c r="J48" t="s">
        <v>65</v>
      </c>
      <c r="L48" t="s">
        <v>66</v>
      </c>
      <c r="O48" s="1" t="s">
        <v>12</v>
      </c>
      <c r="P48" s="4">
        <v>0.32344200000000001</v>
      </c>
      <c r="Q48" s="4">
        <v>0.39142100000000002</v>
      </c>
      <c r="R48" s="4">
        <v>0.28462100000000001</v>
      </c>
      <c r="S48" s="4">
        <v>0.31210500000000002</v>
      </c>
      <c r="T48" s="4">
        <v>0.43002400000000002</v>
      </c>
      <c r="U48" s="1"/>
    </row>
    <row r="49" spans="1:21" x14ac:dyDescent="0.3">
      <c r="A49" t="s">
        <v>8</v>
      </c>
      <c r="B49">
        <v>773.57577181209763</v>
      </c>
      <c r="C49">
        <v>1315.084176186883</v>
      </c>
      <c r="D49">
        <v>868.43082647523681</v>
      </c>
      <c r="F49">
        <v>2957.0907744742176</v>
      </c>
      <c r="H49">
        <v>0.26160027906131572</v>
      </c>
      <c r="J49">
        <v>0.44472228838518163</v>
      </c>
      <c r="L49">
        <v>0.29367743255350259</v>
      </c>
      <c r="O49" s="1" t="s">
        <v>14</v>
      </c>
      <c r="P49" s="4">
        <v>0.29367700000000002</v>
      </c>
      <c r="Q49" s="4">
        <v>0.26126899999999997</v>
      </c>
      <c r="R49" s="4">
        <v>0.227407</v>
      </c>
      <c r="S49" s="4">
        <v>0.54741399999999996</v>
      </c>
      <c r="T49" s="4">
        <v>0.49714700000000001</v>
      </c>
      <c r="U49" s="1"/>
    </row>
    <row r="50" spans="1:21" x14ac:dyDescent="0.3">
      <c r="A50" t="s">
        <v>9</v>
      </c>
      <c r="B50">
        <v>1477.7264914101088</v>
      </c>
      <c r="C50">
        <v>2620.234665230375</v>
      </c>
      <c r="D50">
        <v>1449.3350976019767</v>
      </c>
      <c r="F50">
        <v>5547.2962542424602</v>
      </c>
      <c r="H50">
        <v>0.26638679884456745</v>
      </c>
      <c r="J50">
        <v>0.47234446208393366</v>
      </c>
      <c r="L50">
        <v>0.26126873907149895</v>
      </c>
      <c r="O50" s="1"/>
      <c r="P50" s="4"/>
      <c r="Q50" s="4"/>
      <c r="R50" s="4"/>
      <c r="S50" s="4"/>
      <c r="T50" s="4"/>
      <c r="U50" s="1"/>
    </row>
    <row r="51" spans="1:21" x14ac:dyDescent="0.3">
      <c r="A51" t="s">
        <v>10</v>
      </c>
      <c r="B51">
        <v>2122.195466282179</v>
      </c>
      <c r="C51">
        <v>2590.4016346915323</v>
      </c>
      <c r="D51">
        <v>1387.1198656482393</v>
      </c>
      <c r="F51">
        <v>6099.7169666219506</v>
      </c>
      <c r="H51">
        <v>0.34791703908475935</v>
      </c>
      <c r="J51">
        <v>0.42467571017907541</v>
      </c>
      <c r="L51">
        <v>0.22740725073616525</v>
      </c>
    </row>
    <row r="52" spans="1:21" x14ac:dyDescent="0.3">
      <c r="A52" t="s">
        <v>19</v>
      </c>
      <c r="B52">
        <v>5147.8379622835419</v>
      </c>
      <c r="C52">
        <v>18692.895041771189</v>
      </c>
      <c r="D52">
        <v>28835.986578243341</v>
      </c>
      <c r="F52">
        <v>52676.719582298072</v>
      </c>
      <c r="H52">
        <v>9.7725105190746633E-2</v>
      </c>
      <c r="J52">
        <v>0.3548606517261737</v>
      </c>
      <c r="L52">
        <v>0.54741424308307973</v>
      </c>
    </row>
    <row r="53" spans="1:21" x14ac:dyDescent="0.3">
      <c r="A53" t="s">
        <v>11</v>
      </c>
      <c r="B53">
        <v>1981.1606025931724</v>
      </c>
      <c r="C53">
        <v>2742.6267772416709</v>
      </c>
      <c r="D53">
        <v>4670.1881339415813</v>
      </c>
      <c r="F53">
        <v>9393.9755137764241</v>
      </c>
      <c r="H53">
        <v>0.21089693066452717</v>
      </c>
      <c r="J53">
        <v>0.29195592145408111</v>
      </c>
      <c r="L53">
        <v>0.4971471478813918</v>
      </c>
    </row>
  </sheetData>
  <mergeCells count="1">
    <mergeCell ref="H32:M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TAU  ACTIN</vt:lpstr>
      <vt:lpstr>PHF1 ACTIN</vt:lpstr>
      <vt:lpstr>FRACTIONATION TOTAL TAU</vt:lpstr>
      <vt:lpstr>FRACTIONATION 3R TAU</vt:lpstr>
      <vt:lpstr>FRACTIONATION 4R TAU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</dc:creator>
  <cp:lastModifiedBy>Preeti</cp:lastModifiedBy>
  <dcterms:created xsi:type="dcterms:W3CDTF">2015-06-05T18:17:20Z</dcterms:created>
  <dcterms:modified xsi:type="dcterms:W3CDTF">2023-05-10T11:01:41Z</dcterms:modified>
</cp:coreProperties>
</file>